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730" activeTab="1"/>
  </bookViews>
  <sheets>
    <sheet name="Plan1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<sst xmlns="http://schemas.openxmlformats.org/spreadsheetml/2006/main" count="251" uniqueCount="104">
  <si>
    <t>Têxteis de Algodão</t>
  </si>
  <si>
    <t>Têxteis de Seda</t>
  </si>
  <si>
    <t>TÊXTEIS</t>
  </si>
  <si>
    <t>Têxteis de Lã</t>
  </si>
  <si>
    <t>Carne Bovina</t>
  </si>
  <si>
    <t>PESCADO</t>
  </si>
  <si>
    <t>Peixes para Consumo</t>
  </si>
  <si>
    <t>CAFÉ E ESTIMULANTES</t>
  </si>
  <si>
    <t>CANA E SACARÍDEAS</t>
  </si>
  <si>
    <t>Açúcar</t>
  </si>
  <si>
    <t>FRUTAS</t>
  </si>
  <si>
    <t>FRUTAS PROCESSADAS</t>
  </si>
  <si>
    <t>TÊXTEIS DE FIBRAS VEGETAIS</t>
  </si>
  <si>
    <t>PEIXES</t>
  </si>
  <si>
    <t xml:space="preserve">CAFÉ </t>
  </si>
  <si>
    <t>CACAU</t>
  </si>
  <si>
    <t>OUTRAS PLANTAS ESTIMULANTES</t>
  </si>
  <si>
    <t xml:space="preserve">CANA  </t>
  </si>
  <si>
    <t>OUTRAS SACARÍDEAS</t>
  </si>
  <si>
    <t>Uva</t>
  </si>
  <si>
    <t>Outras Frutas</t>
  </si>
  <si>
    <t>FRUTAS FRESCAS</t>
  </si>
  <si>
    <t>OLERÍCOLAS</t>
  </si>
  <si>
    <t>FLORES E ORNAMENTAIS</t>
  </si>
  <si>
    <t>CEREAIS/LEGUMINOSAS/OLEAGINOSAS</t>
  </si>
  <si>
    <t>GRÃOS/FARINHAS/FARELO/PELLETS/SEMEAS</t>
  </si>
  <si>
    <t>Soja</t>
  </si>
  <si>
    <t>Milho</t>
  </si>
  <si>
    <t>Trigo</t>
  </si>
  <si>
    <t>Outros Cereais/Leguminosas/Oleaginosas</t>
  </si>
  <si>
    <t>GORDURAS VEGETAIS</t>
  </si>
  <si>
    <t>GRÃOS PARA CONSUMO DIRETO</t>
  </si>
  <si>
    <t>Outros Grãos para Consumo Direto</t>
  </si>
  <si>
    <t>PRODUTOS FLORESTAIS</t>
  </si>
  <si>
    <t>MADEIRA</t>
  </si>
  <si>
    <t>BORRACHA</t>
  </si>
  <si>
    <t>OUTROS PRODUTOS FLORESTAIS</t>
  </si>
  <si>
    <t>SUÍNOS E AVES</t>
  </si>
  <si>
    <t>Carne de Frango</t>
  </si>
  <si>
    <t>AVES</t>
  </si>
  <si>
    <t>Outras Carnes Avícolas</t>
  </si>
  <si>
    <t xml:space="preserve">SUÍNOS  </t>
  </si>
  <si>
    <t>AGRONEGÓCIOS ESPECIAIS</t>
  </si>
  <si>
    <t>NICHOS DA PRODUÇÃO ANIMAL</t>
  </si>
  <si>
    <t>NICHOS DA PRODUÇÃO VEGETAL</t>
  </si>
  <si>
    <t>FUMO</t>
  </si>
  <si>
    <t>Fertilizantes e Corretivos</t>
  </si>
  <si>
    <t>DEMAIS SETORES DA ECONOMIA</t>
  </si>
  <si>
    <t>exportações</t>
  </si>
  <si>
    <t>% exp.</t>
  </si>
  <si>
    <t>Setor, Grupo de Mercadorias e Agregado de Valor</t>
  </si>
  <si>
    <t>Produtos Básicos</t>
  </si>
  <si>
    <t>Produtos Semimanufaturados</t>
  </si>
  <si>
    <t>Produtos Manufaturados</t>
  </si>
  <si>
    <t>Setor, Grupo de Mercadorias e Fator Agregado</t>
  </si>
  <si>
    <r>
      <t xml:space="preserve">BOVÍDEOS </t>
    </r>
    <r>
      <rPr>
        <sz val="12"/>
        <rFont val="Arial"/>
        <family val="2"/>
      </rPr>
      <t xml:space="preserve">- BOVINOS  </t>
    </r>
  </si>
  <si>
    <r>
      <t xml:space="preserve">Bovinos Vivos     -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</si>
  <si>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Peixes Vivos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</si>
  <si>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t>CRUSTÁCEOS, MOLUSCOS E OUTROS p/ Consumo</t>
  </si>
  <si>
    <r>
      <t xml:space="preserve">Álcool     -   </t>
    </r>
    <r>
      <rPr>
        <i/>
        <sz val="10"/>
        <rFont val="Arial"/>
        <family val="2"/>
      </rPr>
      <t>Produtos Manufaturados</t>
    </r>
  </si>
  <si>
    <r>
      <t xml:space="preserve">Outros Produtos de Cana - </t>
    </r>
    <r>
      <rPr>
        <i/>
        <sz val="10"/>
        <rFont val="Arial"/>
        <family val="2"/>
      </rPr>
      <t>Produtos Básicos</t>
    </r>
  </si>
  <si>
    <r>
      <t xml:space="preserve">Laranja    -    </t>
    </r>
    <r>
      <rPr>
        <i/>
        <sz val="10"/>
        <rFont val="Arial"/>
        <family val="2"/>
      </rPr>
      <t>Produtos Manufaturados</t>
    </r>
  </si>
  <si>
    <r>
      <t xml:space="preserve">Outros Citros    -    </t>
    </r>
    <r>
      <rPr>
        <i/>
        <sz val="10"/>
        <rFont val="Arial"/>
        <family val="2"/>
      </rPr>
      <t>Produtos Manufaturados</t>
    </r>
  </si>
  <si>
    <r>
      <t xml:space="preserve">Laranja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</si>
  <si>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Banana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</si>
  <si>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Maçã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</si>
  <si>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Uva 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</si>
  <si>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Tangerina       -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</si>
  <si>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Outras Frutas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</si>
  <si>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Arroz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</si>
  <si>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Feijão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</si>
  <si>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Aves Vivas      -      </t>
    </r>
    <r>
      <rPr>
        <i/>
        <sz val="10"/>
        <rFont val="Arial"/>
        <family val="2"/>
      </rPr>
      <t>Produtos Básicos</t>
    </r>
  </si>
  <si>
    <r>
      <t xml:space="preserve">Suínos Vivos     -     </t>
    </r>
    <r>
      <rPr>
        <i/>
        <sz val="10"/>
        <rFont val="Arial"/>
        <family val="2"/>
      </rPr>
      <t>Produtos Básicos</t>
    </r>
  </si>
  <si>
    <r>
      <t xml:space="preserve">Outros Animais Vivos  - </t>
    </r>
    <r>
      <rPr>
        <i/>
        <sz val="10"/>
        <rFont val="Arial"/>
        <family val="2"/>
      </rPr>
      <t>Produtos Básicos</t>
    </r>
  </si>
  <si>
    <r>
      <t xml:space="preserve">Químicos p/ Defesa da Agricultura -  </t>
    </r>
    <r>
      <rPr>
        <i/>
        <sz val="10"/>
        <rFont val="Arial"/>
        <family val="2"/>
      </rPr>
      <t>Produtos Manufaturados</t>
    </r>
  </si>
  <si>
    <r>
      <t xml:space="preserve">Maquinaria e Peças              -            </t>
    </r>
    <r>
      <rPr>
        <i/>
        <sz val="10"/>
        <rFont val="Arial"/>
        <family val="2"/>
      </rPr>
      <t xml:space="preserve"> Produtos Manufaturados</t>
    </r>
  </si>
  <si>
    <r>
      <t xml:space="preserve">Agentes Utiliz. Ind. Têxtil/Papel/Couro  - </t>
    </r>
    <r>
      <rPr>
        <i/>
        <sz val="10"/>
        <rFont val="Arial"/>
        <family val="2"/>
      </rPr>
      <t>Prod. Manufaturados</t>
    </r>
  </si>
  <si>
    <t>Transações Especiais + Consumo de Bordo + Reexportações</t>
  </si>
  <si>
    <t>Fonte: Elaborada pelo Instituto de Economia Agrícola, a partir de dados básicos da SECEX/MDIC.</t>
  </si>
  <si>
    <r>
      <t>BENS DE CAPITAL / INSUMOS (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</si>
  <si>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(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Bens de capital e insumos comercializados com os Demais Setores.</t>
    </r>
  </si>
  <si>
    <r>
      <t>(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 Tabulação preliminar, sujeita a retificação.</t>
    </r>
  </si>
  <si>
    <r>
      <t>AGRONEGÓCIOS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(Exceto Bens de Capital / Insumos)</t>
    </r>
  </si>
  <si>
    <t xml:space="preserve">Flores </t>
  </si>
  <si>
    <r>
      <t xml:space="preserve">Plantas Ornamentais  - </t>
    </r>
    <r>
      <rPr>
        <i/>
        <sz val="10"/>
        <rFont val="Arial"/>
        <family val="2"/>
      </rPr>
      <t>Produtos Básicos</t>
    </r>
  </si>
  <si>
    <t xml:space="preserve">CELULOSE                </t>
  </si>
  <si>
    <t xml:space="preserve">Outros Produtos Avícolas </t>
  </si>
  <si>
    <t>Têxteis de Outros Vegetais</t>
  </si>
  <si>
    <t>Leite</t>
  </si>
  <si>
    <t>Couro</t>
  </si>
  <si>
    <r>
      <t xml:space="preserve">Ovos          -          </t>
    </r>
    <r>
      <rPr>
        <i/>
        <sz val="10"/>
        <rFont val="Arial"/>
        <family val="2"/>
      </rPr>
      <t>Produtos Básicos</t>
    </r>
  </si>
  <si>
    <r>
      <t xml:space="preserve">Olerícolas Frescas    -     </t>
    </r>
    <r>
      <rPr>
        <i/>
        <sz val="10"/>
        <rFont val="Arial"/>
        <family val="2"/>
      </rPr>
      <t>Produtos Básicos</t>
    </r>
  </si>
  <si>
    <t xml:space="preserve">TÊXTEIS DE FIBRAS ANIMAIS </t>
  </si>
  <si>
    <t>Itemexcel</t>
  </si>
  <si>
    <t>Vr_anterior</t>
  </si>
  <si>
    <t>Vr_atual</t>
  </si>
  <si>
    <t>Variacao</t>
  </si>
  <si>
    <t>AGRONEGÓCIOS: ARGENTINA</t>
  </si>
  <si>
    <t>TOTAL GERAL: ARGENTINA</t>
  </si>
  <si>
    <t>US$ mil (FOB)</t>
  </si>
  <si>
    <t>Var. 2007/2006</t>
  </si>
  <si>
    <t>2006</t>
  </si>
  <si>
    <t>2007</t>
  </si>
  <si>
    <t>Exportações para a Argentina, por Grupo de Mercadorias e Fator Agregado, Brasil,  de 2006 e  2007(1).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</si>
</sst>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0.0000"/>
    <numFmt numFmtId="186" formatCode="0.00000"/>
    <numFmt numFmtId="187" formatCode="#,##0.0"/>
    <numFmt numFmtId="188" formatCode="0.0"/>
    <numFmt numFmtId="189" formatCode="#,##0.000"/>
    <numFmt numFmtId="190" formatCode="_(* #,##0_);_(* \(#,##0\);_(* &quot;-&quot;??_);_(@_)"/>
    <numFmt numFmtId="191" formatCode="_(* #,##0.0_);_(* \(#,##0.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4" fontId="1" fillId="0" borderId="0" xfId="18" applyNumberFormat="1" applyFont="1" applyAlignment="1">
      <alignment horizontal="right"/>
    </xf>
    <xf numFmtId="4" fontId="2" fillId="0" borderId="3" xfId="18" applyNumberFormat="1" applyFont="1" applyBorder="1" applyAlignment="1">
      <alignment horizontal="right"/>
    </xf>
    <xf numFmtId="4" fontId="2" fillId="0" borderId="1" xfId="18" applyNumberFormat="1" applyFont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" fontId="2" fillId="0" borderId="0" xfId="18" applyNumberFormat="1" applyFont="1" applyBorder="1" applyAlignment="1">
      <alignment horizontal="right"/>
    </xf>
    <xf numFmtId="4" fontId="1" fillId="0" borderId="2" xfId="18" applyNumberFormat="1" applyFont="1" applyBorder="1" applyAlignment="1">
      <alignment horizontal="right"/>
    </xf>
    <xf numFmtId="4" fontId="4" fillId="0" borderId="0" xfId="18" applyNumberFormat="1" applyFont="1" applyBorder="1" applyAlignment="1">
      <alignment horizontal="right"/>
    </xf>
    <xf numFmtId="4" fontId="4" fillId="0" borderId="0" xfId="18" applyNumberFormat="1" applyFont="1" applyAlignment="1">
      <alignment horizontal="right"/>
    </xf>
    <xf numFmtId="4" fontId="1" fillId="0" borderId="0" xfId="18" applyNumberFormat="1" applyFont="1" applyBorder="1" applyAlignment="1">
      <alignment horizontal="right"/>
    </xf>
    <xf numFmtId="4" fontId="4" fillId="0" borderId="2" xfId="18" applyNumberFormat="1" applyFont="1" applyBorder="1" applyAlignment="1">
      <alignment horizontal="right"/>
    </xf>
    <xf numFmtId="190" fontId="4" fillId="0" borderId="2" xfId="18" applyNumberFormat="1" applyFont="1" applyFill="1" applyBorder="1" applyAlignment="1">
      <alignment/>
    </xf>
    <xf numFmtId="43" fontId="1" fillId="0" borderId="0" xfId="18" applyFont="1" applyAlignment="1">
      <alignment horizontal="right"/>
    </xf>
    <xf numFmtId="43" fontId="1" fillId="0" borderId="2" xfId="18" applyFont="1" applyBorder="1" applyAlignment="1">
      <alignment horizontal="right"/>
    </xf>
    <xf numFmtId="43" fontId="1" fillId="0" borderId="0" xfId="18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191" fontId="1" fillId="0" borderId="0" xfId="18" applyNumberFormat="1" applyFont="1" applyAlignment="1">
      <alignment/>
    </xf>
    <xf numFmtId="191" fontId="1" fillId="0" borderId="1" xfId="18" applyNumberFormat="1" applyFont="1" applyBorder="1" applyAlignment="1">
      <alignment/>
    </xf>
    <xf numFmtId="191" fontId="2" fillId="0" borderId="1" xfId="18" applyNumberFormat="1" applyFont="1" applyBorder="1" applyAlignment="1">
      <alignment horizontal="right"/>
    </xf>
    <xf numFmtId="191" fontId="4" fillId="0" borderId="0" xfId="18" applyNumberFormat="1" applyFont="1" applyBorder="1" applyAlignment="1">
      <alignment/>
    </xf>
    <xf numFmtId="191" fontId="1" fillId="0" borderId="0" xfId="18" applyNumberFormat="1" applyFont="1" applyFill="1" applyAlignment="1">
      <alignment/>
    </xf>
    <xf numFmtId="191" fontId="1" fillId="0" borderId="1" xfId="18" applyNumberFormat="1" applyFont="1" applyFill="1" applyBorder="1" applyAlignment="1">
      <alignment/>
    </xf>
    <xf numFmtId="191" fontId="1" fillId="0" borderId="0" xfId="18" applyNumberFormat="1" applyFont="1" applyFill="1" applyBorder="1" applyAlignment="1">
      <alignment/>
    </xf>
    <xf numFmtId="191" fontId="1" fillId="0" borderId="2" xfId="18" applyNumberFormat="1" applyFont="1" applyFill="1" applyBorder="1" applyAlignment="1">
      <alignment/>
    </xf>
    <xf numFmtId="191" fontId="4" fillId="0" borderId="0" xfId="18" applyNumberFormat="1" applyFont="1" applyAlignment="1">
      <alignment/>
    </xf>
    <xf numFmtId="191" fontId="2" fillId="0" borderId="0" xfId="18" applyNumberFormat="1" applyFont="1" applyAlignment="1">
      <alignment/>
    </xf>
    <xf numFmtId="191" fontId="4" fillId="0" borderId="2" xfId="18" applyNumberFormat="1" applyFont="1" applyFill="1" applyBorder="1" applyAlignment="1">
      <alignment/>
    </xf>
    <xf numFmtId="191" fontId="4" fillId="0" borderId="0" xfId="18" applyNumberFormat="1" applyFont="1" applyFill="1" applyBorder="1" applyAlignment="1">
      <alignment/>
    </xf>
    <xf numFmtId="191" fontId="2" fillId="0" borderId="0" xfId="18" applyNumberFormat="1" applyFont="1" applyBorder="1" applyAlignment="1">
      <alignment/>
    </xf>
    <xf numFmtId="43" fontId="4" fillId="0" borderId="0" xfId="18" applyFont="1" applyAlignment="1">
      <alignment horizontal="right"/>
    </xf>
    <xf numFmtId="191" fontId="2" fillId="0" borderId="3" xfId="18" applyNumberFormat="1" applyFont="1" applyBorder="1" applyAlignment="1" quotePrefix="1">
      <alignment horizontal="center"/>
    </xf>
    <xf numFmtId="191" fontId="2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A2" sqref="A2:D123"/>
    </sheetView>
  </sheetViews>
  <sheetFormatPr defaultColWidth="9.140625" defaultRowHeight="12.75"/>
  <sheetData>
    <row r="1" spans="1:4" ht="12.75">
      <c r="A1" t="s">
        <v>93</v>
      </c>
      <c r="B1" t="s">
        <v>94</v>
      </c>
      <c r="C1" t="s">
        <v>95</v>
      </c>
      <c r="D1" t="s">
        <v>96</v>
      </c>
    </row>
    <row r="2" spans="1:4" ht="12.75">
      <c r="A2">
        <v>1001</v>
      </c>
      <c r="B2">
        <v>35115.023</v>
      </c>
      <c r="C2">
        <v>29175.737</v>
      </c>
      <c r="D2">
        <v>-16.91380353075662</v>
      </c>
    </row>
    <row r="3" spans="1:4" ht="12.75">
      <c r="A3">
        <v>1002</v>
      </c>
      <c r="B3">
        <v>47.477</v>
      </c>
      <c r="C3">
        <v>81.881</v>
      </c>
      <c r="D3">
        <v>72.46456178781305</v>
      </c>
    </row>
    <row r="4" spans="1:4" ht="12.75">
      <c r="A4">
        <v>1003</v>
      </c>
      <c r="B4">
        <v>217372.103</v>
      </c>
      <c r="C4">
        <v>217928.479</v>
      </c>
      <c r="D4">
        <v>0.2559555675826485</v>
      </c>
    </row>
    <row r="5" spans="1:4" ht="12.75">
      <c r="A5">
        <v>2001</v>
      </c>
      <c r="B5">
        <v>1.275</v>
      </c>
      <c r="C5">
        <v>0</v>
      </c>
      <c r="D5">
        <v>-100</v>
      </c>
    </row>
    <row r="6" spans="1:4" ht="12.75">
      <c r="A6">
        <v>2003</v>
      </c>
      <c r="B6">
        <v>111.686</v>
      </c>
      <c r="C6">
        <v>274.601</v>
      </c>
      <c r="D6">
        <v>145.8687749583654</v>
      </c>
    </row>
    <row r="7" spans="1:4" ht="12.75">
      <c r="A7">
        <v>3001</v>
      </c>
      <c r="B7">
        <v>0.222</v>
      </c>
      <c r="C7">
        <v>0</v>
      </c>
      <c r="D7">
        <v>-100</v>
      </c>
    </row>
    <row r="8" spans="1:4" ht="12.75">
      <c r="A8">
        <v>3003</v>
      </c>
      <c r="B8">
        <v>69247.418</v>
      </c>
      <c r="C8">
        <v>80823.859</v>
      </c>
      <c r="D8">
        <v>16.717505625985925</v>
      </c>
    </row>
    <row r="9" spans="1:4" ht="12.75">
      <c r="A9">
        <v>5001</v>
      </c>
      <c r="B9">
        <v>0</v>
      </c>
      <c r="C9">
        <v>0</v>
      </c>
      <c r="D9">
        <v>0</v>
      </c>
    </row>
    <row r="10" spans="1:4" ht="12.75">
      <c r="A10">
        <v>5002</v>
      </c>
      <c r="B10">
        <v>0</v>
      </c>
      <c r="C10">
        <v>0</v>
      </c>
      <c r="D10">
        <v>0</v>
      </c>
    </row>
    <row r="11" spans="1:4" ht="12.75">
      <c r="A11">
        <v>5003</v>
      </c>
      <c r="B11">
        <v>7297.683</v>
      </c>
      <c r="C11">
        <v>8260.454</v>
      </c>
      <c r="D11">
        <v>13.19283120409587</v>
      </c>
    </row>
    <row r="12" spans="1:4" ht="12.75">
      <c r="A12">
        <v>8001</v>
      </c>
      <c r="B12">
        <v>49.531</v>
      </c>
      <c r="C12">
        <v>0</v>
      </c>
      <c r="D12">
        <v>-100</v>
      </c>
    </row>
    <row r="13" spans="1:4" ht="12.75">
      <c r="A13">
        <v>8003</v>
      </c>
      <c r="B13">
        <v>0</v>
      </c>
      <c r="C13">
        <v>0</v>
      </c>
      <c r="D13">
        <v>0</v>
      </c>
    </row>
    <row r="14" spans="1:4" ht="12.75">
      <c r="A14">
        <v>9001</v>
      </c>
      <c r="B14">
        <v>0</v>
      </c>
      <c r="C14">
        <v>0</v>
      </c>
      <c r="D14">
        <v>0</v>
      </c>
    </row>
    <row r="15" spans="1:4" ht="12.75">
      <c r="A15">
        <v>9003</v>
      </c>
      <c r="B15">
        <v>8714.682</v>
      </c>
      <c r="C15">
        <v>10291.944</v>
      </c>
      <c r="D15">
        <v>18.098904813738454</v>
      </c>
    </row>
    <row r="16" spans="1:4" ht="12.75">
      <c r="A16">
        <v>10001</v>
      </c>
      <c r="B16">
        <v>0</v>
      </c>
      <c r="C16">
        <v>0</v>
      </c>
      <c r="D16">
        <v>0</v>
      </c>
    </row>
    <row r="17" spans="1:4" ht="12.75">
      <c r="A17">
        <v>10002</v>
      </c>
      <c r="B17">
        <v>4512.997</v>
      </c>
      <c r="C17">
        <v>2633.279</v>
      </c>
      <c r="D17">
        <v>-41.65121315170385</v>
      </c>
    </row>
    <row r="18" spans="1:4" ht="12.75">
      <c r="A18">
        <v>10003</v>
      </c>
      <c r="B18">
        <v>35740.167</v>
      </c>
      <c r="C18">
        <v>77348.718</v>
      </c>
      <c r="D18">
        <v>116.41957632710555</v>
      </c>
    </row>
    <row r="19" spans="1:4" ht="12.75">
      <c r="A19">
        <v>11001</v>
      </c>
      <c r="B19">
        <v>11.745</v>
      </c>
      <c r="C19">
        <v>26.557</v>
      </c>
      <c r="D19">
        <v>126.11323967645806</v>
      </c>
    </row>
    <row r="20" spans="1:4" ht="12.75">
      <c r="A20">
        <v>19001</v>
      </c>
      <c r="B20">
        <v>1665.238</v>
      </c>
      <c r="C20">
        <v>1971.83</v>
      </c>
      <c r="D20">
        <v>18.41130216821859</v>
      </c>
    </row>
    <row r="21" spans="1:4" ht="12.75">
      <c r="A21">
        <v>19002</v>
      </c>
      <c r="B21">
        <v>2.417</v>
      </c>
      <c r="C21">
        <v>1.738</v>
      </c>
      <c r="D21">
        <v>-28.09267687215556</v>
      </c>
    </row>
    <row r="22" spans="1:4" ht="12.75">
      <c r="A22">
        <v>19003</v>
      </c>
      <c r="B22">
        <v>10696.707</v>
      </c>
      <c r="C22">
        <v>15043.834</v>
      </c>
      <c r="D22">
        <v>40.639862342681724</v>
      </c>
    </row>
    <row r="23" spans="1:4" ht="12.75">
      <c r="A23">
        <v>20001</v>
      </c>
      <c r="B23">
        <v>8.613</v>
      </c>
      <c r="C23">
        <v>11.454</v>
      </c>
      <c r="D23">
        <v>32.98502264019507</v>
      </c>
    </row>
    <row r="24" spans="1:4" ht="12.75">
      <c r="A24">
        <v>22001</v>
      </c>
      <c r="B24">
        <v>1034.044</v>
      </c>
      <c r="C24">
        <v>797.924</v>
      </c>
      <c r="D24">
        <v>-22.83461825608969</v>
      </c>
    </row>
    <row r="25" spans="1:4" ht="12.75">
      <c r="A25">
        <v>22003</v>
      </c>
      <c r="B25">
        <v>408.724</v>
      </c>
      <c r="C25">
        <v>120.598</v>
      </c>
      <c r="D25">
        <v>-70.49402530803182</v>
      </c>
    </row>
    <row r="26" spans="1:4" ht="12.75">
      <c r="A26">
        <v>25001</v>
      </c>
      <c r="B26">
        <v>47907.923</v>
      </c>
      <c r="C26">
        <v>67703.272</v>
      </c>
      <c r="D26">
        <v>41.319572547530385</v>
      </c>
    </row>
    <row r="27" spans="1:4" ht="12.75">
      <c r="A27">
        <v>25003</v>
      </c>
      <c r="B27">
        <v>16371.681</v>
      </c>
      <c r="C27">
        <v>20187.557</v>
      </c>
      <c r="D27">
        <v>23.30778372727883</v>
      </c>
    </row>
    <row r="28" spans="1:4" ht="12.75">
      <c r="A28">
        <v>26001</v>
      </c>
      <c r="B28">
        <v>343.085</v>
      </c>
      <c r="C28">
        <v>516.756</v>
      </c>
      <c r="D28">
        <v>50.62040019237215</v>
      </c>
    </row>
    <row r="29" spans="1:4" ht="12.75">
      <c r="A29">
        <v>26002</v>
      </c>
      <c r="B29">
        <v>57420.354</v>
      </c>
      <c r="C29">
        <v>72634.579</v>
      </c>
      <c r="D29">
        <v>26.496222924714115</v>
      </c>
    </row>
    <row r="30" spans="1:4" ht="12.75">
      <c r="A30">
        <v>26003</v>
      </c>
      <c r="B30">
        <v>16994.104</v>
      </c>
      <c r="C30">
        <v>18609.332</v>
      </c>
      <c r="D30">
        <v>9.50463760843172</v>
      </c>
    </row>
    <row r="31" spans="1:4" ht="12.75">
      <c r="A31">
        <v>27001</v>
      </c>
      <c r="B31">
        <v>421.015</v>
      </c>
      <c r="C31">
        <v>578.576</v>
      </c>
      <c r="D31">
        <v>37.42408227735355</v>
      </c>
    </row>
    <row r="32" spans="1:4" ht="12.75">
      <c r="A32">
        <v>27003</v>
      </c>
      <c r="B32">
        <v>0.075</v>
      </c>
      <c r="C32">
        <v>0.13</v>
      </c>
      <c r="D32">
        <v>73.33333333333334</v>
      </c>
    </row>
    <row r="33" spans="1:4" ht="12.75">
      <c r="A33">
        <v>30003</v>
      </c>
      <c r="B33">
        <v>2195.94</v>
      </c>
      <c r="C33">
        <v>2914.169</v>
      </c>
      <c r="D33">
        <v>32.70713225315809</v>
      </c>
    </row>
    <row r="34" spans="1:4" ht="12.75">
      <c r="A34">
        <v>31002</v>
      </c>
      <c r="B34">
        <v>24.5</v>
      </c>
      <c r="C34">
        <v>0</v>
      </c>
      <c r="D34">
        <v>-100</v>
      </c>
    </row>
    <row r="35" spans="1:4" ht="12.75">
      <c r="A35">
        <v>31003</v>
      </c>
      <c r="B35">
        <v>1.8</v>
      </c>
      <c r="C35">
        <v>286.587</v>
      </c>
      <c r="D35">
        <v>15821.5</v>
      </c>
    </row>
    <row r="36" spans="1:4" ht="12.75">
      <c r="A36">
        <v>32001</v>
      </c>
      <c r="B36">
        <v>0</v>
      </c>
      <c r="C36">
        <v>0</v>
      </c>
      <c r="D36">
        <v>0</v>
      </c>
    </row>
    <row r="37" spans="1:4" ht="12.75">
      <c r="A37">
        <v>33001</v>
      </c>
      <c r="B37">
        <v>0</v>
      </c>
      <c r="C37">
        <v>0</v>
      </c>
      <c r="D37">
        <v>0</v>
      </c>
    </row>
    <row r="38" spans="1:4" ht="12.75">
      <c r="A38">
        <v>33002</v>
      </c>
      <c r="B38">
        <v>0</v>
      </c>
      <c r="C38">
        <v>0</v>
      </c>
      <c r="D38">
        <v>0</v>
      </c>
    </row>
    <row r="39" spans="1:4" ht="12.75">
      <c r="A39">
        <v>36003</v>
      </c>
      <c r="B39">
        <v>2327.956</v>
      </c>
      <c r="C39">
        <v>12823.247</v>
      </c>
      <c r="D39">
        <v>450.83717218023014</v>
      </c>
    </row>
    <row r="40" spans="1:4" ht="12.75">
      <c r="A40">
        <v>37003</v>
      </c>
      <c r="B40">
        <v>729.635</v>
      </c>
      <c r="C40">
        <v>637.553</v>
      </c>
      <c r="D40">
        <v>-12.620282744111782</v>
      </c>
    </row>
    <row r="41" spans="1:4" ht="12.75">
      <c r="A41">
        <v>38001</v>
      </c>
      <c r="B41">
        <v>0</v>
      </c>
      <c r="C41">
        <v>0</v>
      </c>
      <c r="D41">
        <v>0</v>
      </c>
    </row>
    <row r="42" spans="1:4" ht="12.75">
      <c r="A42">
        <v>38003</v>
      </c>
      <c r="B42">
        <v>1.431</v>
      </c>
      <c r="C42">
        <v>16.238</v>
      </c>
      <c r="D42">
        <v>1034.7309573724667</v>
      </c>
    </row>
    <row r="43" spans="1:4" ht="12.75">
      <c r="A43">
        <v>39001</v>
      </c>
      <c r="B43">
        <v>280.842</v>
      </c>
      <c r="C43">
        <v>186.855</v>
      </c>
      <c r="D43">
        <v>-33.46614822569274</v>
      </c>
    </row>
    <row r="44" spans="1:4" ht="12.75">
      <c r="A44">
        <v>39002</v>
      </c>
      <c r="B44">
        <v>307.726</v>
      </c>
      <c r="C44">
        <v>201.863</v>
      </c>
      <c r="D44">
        <v>-34.40170801297258</v>
      </c>
    </row>
    <row r="45" spans="1:4" ht="12.75">
      <c r="A45">
        <v>39003</v>
      </c>
      <c r="B45">
        <v>1515.341</v>
      </c>
      <c r="C45">
        <v>1901.141</v>
      </c>
      <c r="D45">
        <v>25.4596160204205</v>
      </c>
    </row>
    <row r="46" spans="1:4" ht="12.75">
      <c r="A46">
        <v>41001</v>
      </c>
      <c r="B46">
        <v>5.535</v>
      </c>
      <c r="C46">
        <v>17.688</v>
      </c>
      <c r="D46">
        <v>219.5663956639566</v>
      </c>
    </row>
    <row r="47" spans="1:4" ht="12.75">
      <c r="A47">
        <v>42001</v>
      </c>
      <c r="B47">
        <v>5059.406</v>
      </c>
      <c r="C47">
        <v>5630.799</v>
      </c>
      <c r="D47">
        <v>11.293677558195567</v>
      </c>
    </row>
    <row r="48" spans="1:4" ht="12.75">
      <c r="A48">
        <v>43001</v>
      </c>
      <c r="B48">
        <v>0</v>
      </c>
      <c r="C48">
        <v>0</v>
      </c>
      <c r="D48">
        <v>0</v>
      </c>
    </row>
    <row r="49" spans="1:4" ht="12.75">
      <c r="A49">
        <v>44001</v>
      </c>
      <c r="B49">
        <v>492.057</v>
      </c>
      <c r="C49">
        <v>844.05</v>
      </c>
      <c r="D49">
        <v>71.5350050908736</v>
      </c>
    </row>
    <row r="50" spans="1:4" ht="12.75">
      <c r="A50">
        <v>45001</v>
      </c>
      <c r="B50">
        <v>0</v>
      </c>
      <c r="C50">
        <v>0</v>
      </c>
      <c r="D50">
        <v>0</v>
      </c>
    </row>
    <row r="51" spans="1:4" ht="12.75">
      <c r="A51">
        <v>46001</v>
      </c>
      <c r="B51">
        <v>2678.545</v>
      </c>
      <c r="C51">
        <v>3818.032</v>
      </c>
      <c r="D51">
        <v>42.541267740508374</v>
      </c>
    </row>
    <row r="52" spans="1:4" ht="12.75">
      <c r="A52">
        <v>47001</v>
      </c>
      <c r="B52">
        <v>2688.994</v>
      </c>
      <c r="C52">
        <v>5686.384</v>
      </c>
      <c r="D52">
        <v>111.4688244005007</v>
      </c>
    </row>
    <row r="53" spans="1:4" ht="12.75">
      <c r="A53">
        <v>47002</v>
      </c>
      <c r="B53">
        <v>10.468</v>
      </c>
      <c r="C53">
        <v>20.888</v>
      </c>
      <c r="D53">
        <v>99.54145968666414</v>
      </c>
    </row>
    <row r="54" spans="1:4" ht="12.75">
      <c r="A54">
        <v>47003</v>
      </c>
      <c r="B54">
        <v>4019.609</v>
      </c>
      <c r="C54">
        <v>9459.712</v>
      </c>
      <c r="D54">
        <v>135.33910885362232</v>
      </c>
    </row>
    <row r="55" spans="1:4" ht="12.75">
      <c r="A55">
        <v>48001</v>
      </c>
      <c r="B55">
        <v>661.911</v>
      </c>
      <c r="C55">
        <v>11124.13</v>
      </c>
      <c r="D55">
        <v>1580.608118009823</v>
      </c>
    </row>
    <row r="56" spans="1:4" ht="12.75">
      <c r="A56">
        <v>50001</v>
      </c>
      <c r="B56">
        <v>52.366</v>
      </c>
      <c r="C56">
        <v>90.748</v>
      </c>
      <c r="D56">
        <v>73.29564984913877</v>
      </c>
    </row>
    <row r="57" spans="1:4" ht="12.75">
      <c r="A57">
        <v>50003</v>
      </c>
      <c r="B57">
        <v>757.966</v>
      </c>
      <c r="C57">
        <v>595.831</v>
      </c>
      <c r="D57">
        <v>-21.39080117050105</v>
      </c>
    </row>
    <row r="58" spans="1:4" ht="12.75">
      <c r="A58">
        <v>51001</v>
      </c>
      <c r="B58">
        <v>106.682</v>
      </c>
      <c r="C58">
        <v>125.666</v>
      </c>
      <c r="D58">
        <v>17.794941977090787</v>
      </c>
    </row>
    <row r="59" spans="1:4" ht="12.75">
      <c r="A59">
        <v>54001</v>
      </c>
      <c r="B59">
        <v>7259.337</v>
      </c>
      <c r="C59">
        <v>106.768</v>
      </c>
      <c r="D59">
        <v>-98.52923207725443</v>
      </c>
    </row>
    <row r="60" spans="1:4" ht="12.75">
      <c r="A60">
        <v>54003</v>
      </c>
      <c r="B60">
        <v>1710.564</v>
      </c>
      <c r="C60">
        <v>1932.788</v>
      </c>
      <c r="D60">
        <v>12.991270715389774</v>
      </c>
    </row>
    <row r="61" spans="1:4" ht="12.75">
      <c r="A61">
        <v>55001</v>
      </c>
      <c r="B61">
        <v>508.762</v>
      </c>
      <c r="C61">
        <v>1707.61</v>
      </c>
      <c r="D61">
        <v>235.6402404267614</v>
      </c>
    </row>
    <row r="62" spans="1:4" ht="12.75">
      <c r="A62">
        <v>55002</v>
      </c>
      <c r="B62">
        <v>0</v>
      </c>
      <c r="C62">
        <v>0</v>
      </c>
      <c r="D62">
        <v>0</v>
      </c>
    </row>
    <row r="63" spans="1:4" ht="12.75">
      <c r="A63">
        <v>55003</v>
      </c>
      <c r="B63">
        <v>360.11</v>
      </c>
      <c r="C63">
        <v>373.993</v>
      </c>
      <c r="D63">
        <v>3.8552109077781735</v>
      </c>
    </row>
    <row r="64" spans="1:4" ht="12.75">
      <c r="A64">
        <v>56001</v>
      </c>
      <c r="B64">
        <v>0</v>
      </c>
      <c r="C64">
        <v>4.681</v>
      </c>
      <c r="D64">
        <v>0</v>
      </c>
    </row>
    <row r="65" spans="1:4" ht="12.75">
      <c r="A65">
        <v>56002</v>
      </c>
      <c r="B65">
        <v>0</v>
      </c>
      <c r="C65">
        <v>0</v>
      </c>
      <c r="D65">
        <v>0</v>
      </c>
    </row>
    <row r="66" spans="1:4" ht="12.75">
      <c r="A66">
        <v>56003</v>
      </c>
      <c r="B66">
        <v>4546.586</v>
      </c>
      <c r="C66">
        <v>5264.238</v>
      </c>
      <c r="D66">
        <v>15.784414943432282</v>
      </c>
    </row>
    <row r="67" spans="1:4" ht="12.75">
      <c r="A67">
        <v>57001</v>
      </c>
      <c r="B67">
        <v>334.575</v>
      </c>
      <c r="C67">
        <v>382.36</v>
      </c>
      <c r="D67">
        <v>14.282298438317277</v>
      </c>
    </row>
    <row r="68" spans="1:4" ht="12.75">
      <c r="A68">
        <v>57002</v>
      </c>
      <c r="B68">
        <v>0</v>
      </c>
      <c r="C68">
        <v>0</v>
      </c>
      <c r="D68">
        <v>0</v>
      </c>
    </row>
    <row r="69" spans="1:4" ht="12.75">
      <c r="A69">
        <v>57003</v>
      </c>
      <c r="B69">
        <v>4067.455</v>
      </c>
      <c r="C69">
        <v>4673.01</v>
      </c>
      <c r="D69">
        <v>14.88781068260129</v>
      </c>
    </row>
    <row r="70" spans="1:4" ht="12.75">
      <c r="A70">
        <v>59002</v>
      </c>
      <c r="B70">
        <v>0</v>
      </c>
      <c r="C70">
        <v>0</v>
      </c>
      <c r="D70">
        <v>0</v>
      </c>
    </row>
    <row r="71" spans="1:4" ht="12.75">
      <c r="A71">
        <v>59003</v>
      </c>
      <c r="B71">
        <v>643.204</v>
      </c>
      <c r="C71">
        <v>657.67</v>
      </c>
      <c r="D71">
        <v>2.249053177529992</v>
      </c>
    </row>
    <row r="72" spans="1:4" ht="12.75">
      <c r="A72">
        <v>60002</v>
      </c>
      <c r="B72">
        <v>1109.885</v>
      </c>
      <c r="C72">
        <v>1198.095</v>
      </c>
      <c r="D72">
        <v>7.9476702541254305</v>
      </c>
    </row>
    <row r="73" spans="1:4" ht="12.75">
      <c r="A73">
        <v>60003</v>
      </c>
      <c r="B73">
        <v>2601.735</v>
      </c>
      <c r="C73">
        <v>2535.671</v>
      </c>
      <c r="D73">
        <v>-2.539228630125678</v>
      </c>
    </row>
    <row r="74" spans="1:4" ht="12.75">
      <c r="A74">
        <v>62001</v>
      </c>
      <c r="B74">
        <v>349.365</v>
      </c>
      <c r="C74">
        <v>1472.72</v>
      </c>
      <c r="D74">
        <v>321.5419403775421</v>
      </c>
    </row>
    <row r="75" spans="1:4" ht="12.75">
      <c r="A75">
        <v>63001</v>
      </c>
      <c r="B75">
        <v>0.207</v>
      </c>
      <c r="C75">
        <v>0</v>
      </c>
      <c r="D75">
        <v>-100</v>
      </c>
    </row>
    <row r="76" spans="1:4" ht="12.75">
      <c r="A76">
        <v>64001</v>
      </c>
      <c r="B76">
        <v>0</v>
      </c>
      <c r="C76">
        <v>0</v>
      </c>
      <c r="D76">
        <v>0</v>
      </c>
    </row>
    <row r="77" spans="1:4" ht="12.75">
      <c r="A77">
        <v>64003</v>
      </c>
      <c r="B77">
        <v>0</v>
      </c>
      <c r="C77">
        <v>0</v>
      </c>
      <c r="D77">
        <v>0</v>
      </c>
    </row>
    <row r="78" spans="1:4" ht="12.75">
      <c r="A78">
        <v>66002</v>
      </c>
      <c r="B78">
        <v>2.621</v>
      </c>
      <c r="C78">
        <v>24.753</v>
      </c>
      <c r="D78">
        <v>844.4105303319344</v>
      </c>
    </row>
    <row r="79" spans="1:4" ht="12.75">
      <c r="A79">
        <v>66003</v>
      </c>
      <c r="B79">
        <v>319324.388</v>
      </c>
      <c r="C79">
        <v>395852.943</v>
      </c>
      <c r="D79">
        <v>23.965772072504546</v>
      </c>
    </row>
    <row r="80" spans="1:4" ht="12.75">
      <c r="A80">
        <v>67001</v>
      </c>
      <c r="B80">
        <v>17.903</v>
      </c>
      <c r="C80">
        <v>0</v>
      </c>
      <c r="D80">
        <v>-100</v>
      </c>
    </row>
    <row r="81" spans="1:4" ht="12.75">
      <c r="A81">
        <v>67002</v>
      </c>
      <c r="B81">
        <v>25699.405</v>
      </c>
      <c r="C81">
        <v>32325.704</v>
      </c>
      <c r="D81">
        <v>25.783861532981028</v>
      </c>
    </row>
    <row r="82" spans="1:4" ht="12.75">
      <c r="A82">
        <v>67003</v>
      </c>
      <c r="B82">
        <v>40768.441</v>
      </c>
      <c r="C82">
        <v>63728.952</v>
      </c>
      <c r="D82">
        <v>56.319325529273975</v>
      </c>
    </row>
    <row r="83" spans="1:4" ht="12.75">
      <c r="A83">
        <v>68001</v>
      </c>
      <c r="B83">
        <v>189.439</v>
      </c>
      <c r="C83">
        <v>1457.035</v>
      </c>
      <c r="D83">
        <v>669.1314882363189</v>
      </c>
    </row>
    <row r="84" spans="1:4" ht="12.75">
      <c r="A84">
        <v>68003</v>
      </c>
      <c r="B84">
        <v>8293.193</v>
      </c>
      <c r="C84">
        <v>8720.356</v>
      </c>
      <c r="D84">
        <v>5.150766417711496</v>
      </c>
    </row>
    <row r="85" spans="1:4" ht="12.75">
      <c r="A85">
        <v>69001</v>
      </c>
      <c r="B85">
        <v>0</v>
      </c>
      <c r="C85">
        <v>0</v>
      </c>
      <c r="D85">
        <v>0</v>
      </c>
    </row>
    <row r="86" spans="1:4" ht="12.75">
      <c r="A86">
        <v>69002</v>
      </c>
      <c r="B86">
        <v>0</v>
      </c>
      <c r="C86">
        <v>0</v>
      </c>
      <c r="D86">
        <v>0</v>
      </c>
    </row>
    <row r="87" spans="1:4" ht="12.75">
      <c r="A87">
        <v>69003</v>
      </c>
      <c r="B87">
        <v>8262.381</v>
      </c>
      <c r="C87">
        <v>9061.676</v>
      </c>
      <c r="D87">
        <v>9.67390634733499</v>
      </c>
    </row>
    <row r="88" spans="1:4" ht="12.75">
      <c r="A88">
        <v>72001</v>
      </c>
      <c r="B88">
        <v>3407.35</v>
      </c>
      <c r="C88">
        <v>5612.939</v>
      </c>
      <c r="D88">
        <v>64.73033295669657</v>
      </c>
    </row>
    <row r="89" spans="1:4" ht="12.75">
      <c r="A89">
        <v>72003</v>
      </c>
      <c r="B89">
        <v>1953.589</v>
      </c>
      <c r="C89">
        <v>4785.37</v>
      </c>
      <c r="D89">
        <v>144.95275106483504</v>
      </c>
    </row>
    <row r="90" spans="1:4" ht="12.75">
      <c r="A90">
        <v>73001</v>
      </c>
      <c r="B90">
        <v>0</v>
      </c>
      <c r="C90">
        <v>0</v>
      </c>
      <c r="D90">
        <v>0</v>
      </c>
    </row>
    <row r="91" spans="1:4" ht="12.75">
      <c r="A91">
        <v>74001</v>
      </c>
      <c r="B91">
        <v>1550.009</v>
      </c>
      <c r="C91">
        <v>1793.76</v>
      </c>
      <c r="D91">
        <v>15.725779656763281</v>
      </c>
    </row>
    <row r="92" spans="1:4" ht="12.75">
      <c r="A92">
        <v>74003</v>
      </c>
      <c r="B92">
        <v>307.711</v>
      </c>
      <c r="C92">
        <v>547.082</v>
      </c>
      <c r="D92">
        <v>77.79084920591073</v>
      </c>
    </row>
    <row r="93" spans="1:4" ht="12.75">
      <c r="A93">
        <v>75001</v>
      </c>
      <c r="B93">
        <v>28.173</v>
      </c>
      <c r="C93">
        <v>0</v>
      </c>
      <c r="D93">
        <v>-100</v>
      </c>
    </row>
    <row r="94" spans="1:4" ht="12.75">
      <c r="A94">
        <v>75003</v>
      </c>
      <c r="B94">
        <v>0.659</v>
      </c>
      <c r="C94">
        <v>0</v>
      </c>
      <c r="D94">
        <v>-100</v>
      </c>
    </row>
    <row r="95" spans="1:4" ht="12.75">
      <c r="A95">
        <v>76001</v>
      </c>
      <c r="B95">
        <v>1665.075</v>
      </c>
      <c r="C95">
        <v>1887.672</v>
      </c>
      <c r="D95">
        <v>13.368587000585558</v>
      </c>
    </row>
    <row r="96" spans="1:4" ht="12.75">
      <c r="A96">
        <v>77001</v>
      </c>
      <c r="B96">
        <v>32811.744</v>
      </c>
      <c r="C96">
        <v>52614.73</v>
      </c>
      <c r="D96">
        <v>60.353347874468376</v>
      </c>
    </row>
    <row r="97" spans="1:4" ht="12.75">
      <c r="A97">
        <v>77002</v>
      </c>
      <c r="B97">
        <v>44.421</v>
      </c>
      <c r="C97">
        <v>200.734</v>
      </c>
      <c r="D97">
        <v>351.8898719074312</v>
      </c>
    </row>
    <row r="98" spans="1:4" ht="12.75">
      <c r="A98">
        <v>77003</v>
      </c>
      <c r="B98">
        <v>2154.463</v>
      </c>
      <c r="C98">
        <v>2388.712</v>
      </c>
      <c r="D98">
        <v>10.872732555629861</v>
      </c>
    </row>
    <row r="99" spans="1:4" ht="12.75">
      <c r="A99">
        <v>78001</v>
      </c>
      <c r="B99">
        <v>0</v>
      </c>
      <c r="C99">
        <v>389.93</v>
      </c>
      <c r="D99">
        <v>0</v>
      </c>
    </row>
    <row r="100" spans="1:4" ht="12.75">
      <c r="A100">
        <v>80001</v>
      </c>
      <c r="B100">
        <v>5214.472</v>
      </c>
      <c r="C100">
        <v>6537.24</v>
      </c>
      <c r="D100">
        <v>25.36724715369073</v>
      </c>
    </row>
    <row r="101" spans="1:4" ht="12.75">
      <c r="A101">
        <v>80002</v>
      </c>
      <c r="B101">
        <v>142.203</v>
      </c>
      <c r="C101">
        <v>2.906</v>
      </c>
      <c r="D101">
        <v>-97.95644255043845</v>
      </c>
    </row>
    <row r="102" spans="1:4" ht="12.75">
      <c r="A102">
        <v>80003</v>
      </c>
      <c r="B102">
        <v>15258.348</v>
      </c>
      <c r="C102">
        <v>16715.867</v>
      </c>
      <c r="D102">
        <v>9.552272631349071</v>
      </c>
    </row>
    <row r="103" spans="1:4" ht="12.75">
      <c r="A103">
        <v>81001</v>
      </c>
      <c r="B103">
        <v>76.083</v>
      </c>
      <c r="C103">
        <v>483.19</v>
      </c>
      <c r="D103">
        <v>535.0827385881208</v>
      </c>
    </row>
    <row r="104" spans="1:4" ht="12.75">
      <c r="A104">
        <v>82001</v>
      </c>
      <c r="B104">
        <v>5472.201</v>
      </c>
      <c r="C104">
        <v>3773.943</v>
      </c>
      <c r="D104">
        <v>-31.03427670145888</v>
      </c>
    </row>
    <row r="105" spans="1:4" ht="12.75">
      <c r="A105">
        <v>82002</v>
      </c>
      <c r="B105">
        <v>3907.894</v>
      </c>
      <c r="C105">
        <v>4566.054</v>
      </c>
      <c r="D105">
        <v>16.84180788936446</v>
      </c>
    </row>
    <row r="106" spans="1:4" ht="12.75">
      <c r="A106">
        <v>82003</v>
      </c>
      <c r="B106">
        <v>53926.15</v>
      </c>
      <c r="C106">
        <v>64252.973</v>
      </c>
      <c r="D106">
        <v>19.1499356063802</v>
      </c>
    </row>
    <row r="107" spans="1:4" ht="12.75">
      <c r="A107">
        <v>83001</v>
      </c>
      <c r="B107">
        <v>5531.714</v>
      </c>
      <c r="C107">
        <v>4062.577</v>
      </c>
      <c r="D107">
        <v>-26.558441018461902</v>
      </c>
    </row>
    <row r="108" spans="1:4" ht="12.75">
      <c r="A108">
        <v>83003</v>
      </c>
      <c r="B108">
        <v>16870.164</v>
      </c>
      <c r="C108">
        <v>19135.857</v>
      </c>
      <c r="D108">
        <v>13.430177679363396</v>
      </c>
    </row>
    <row r="109" spans="1:4" ht="12.75">
      <c r="A109">
        <v>85001</v>
      </c>
      <c r="B109">
        <v>33.387</v>
      </c>
      <c r="C109">
        <v>23.717</v>
      </c>
      <c r="D109">
        <v>-28.96336897594873</v>
      </c>
    </row>
    <row r="110" spans="1:4" ht="12.75">
      <c r="A110">
        <v>85002</v>
      </c>
      <c r="B110">
        <v>349.553</v>
      </c>
      <c r="C110">
        <v>1377.923</v>
      </c>
      <c r="D110">
        <v>294.19572997513967</v>
      </c>
    </row>
    <row r="111" spans="1:4" ht="12.75">
      <c r="A111">
        <v>85003</v>
      </c>
      <c r="B111">
        <v>29631.758</v>
      </c>
      <c r="C111">
        <v>31335.781</v>
      </c>
      <c r="D111">
        <v>5.750664540389393</v>
      </c>
    </row>
    <row r="112" spans="1:4" ht="12.75">
      <c r="A112">
        <v>86003</v>
      </c>
      <c r="B112">
        <v>92454.417</v>
      </c>
      <c r="C112">
        <v>33277.302</v>
      </c>
      <c r="D112">
        <v>-64.00680131918413</v>
      </c>
    </row>
    <row r="113" spans="1:4" ht="12.75">
      <c r="A113">
        <v>87003</v>
      </c>
      <c r="B113">
        <v>300581.637</v>
      </c>
      <c r="C113">
        <v>427093.728</v>
      </c>
      <c r="D113">
        <v>42.08909508334337</v>
      </c>
    </row>
    <row r="114" spans="1:4" ht="12.75">
      <c r="A114">
        <v>88003</v>
      </c>
      <c r="B114">
        <v>16558.416</v>
      </c>
      <c r="C114">
        <v>20900.841</v>
      </c>
      <c r="D114">
        <v>26.22488165534674</v>
      </c>
    </row>
    <row r="115" spans="1:4" ht="12.75">
      <c r="A115">
        <v>99001</v>
      </c>
      <c r="B115">
        <v>376851.379</v>
      </c>
      <c r="C115">
        <v>346763.055</v>
      </c>
      <c r="D115">
        <v>-7.984135305499312</v>
      </c>
    </row>
    <row r="116" spans="1:4" ht="12.75">
      <c r="A116">
        <v>99002</v>
      </c>
      <c r="B116">
        <v>285448.086</v>
      </c>
      <c r="C116">
        <v>305021.543</v>
      </c>
      <c r="D116">
        <v>6.857098702003556</v>
      </c>
    </row>
    <row r="117" spans="1:4" ht="12.75">
      <c r="A117">
        <v>99003</v>
      </c>
      <c r="B117">
        <v>9504055.934</v>
      </c>
      <c r="C117">
        <v>11846731.05</v>
      </c>
      <c r="D117">
        <v>24.64921431721869</v>
      </c>
    </row>
    <row r="118" spans="1:4" ht="12.75">
      <c r="A118">
        <v>99004</v>
      </c>
      <c r="B118">
        <v>1664.362</v>
      </c>
      <c r="C118">
        <v>1620.114</v>
      </c>
      <c r="D118">
        <v>-2.658556251584694</v>
      </c>
    </row>
    <row r="119" spans="1:4" ht="12.75">
      <c r="A119">
        <v>99005</v>
      </c>
      <c r="B119">
        <v>176.332</v>
      </c>
      <c r="C119">
        <v>163.305</v>
      </c>
      <c r="D119">
        <v>-7.387768527550295</v>
      </c>
    </row>
    <row r="120" spans="1:4" ht="12.75">
      <c r="A120">
        <v>99006</v>
      </c>
      <c r="B120">
        <v>0</v>
      </c>
      <c r="C120">
        <v>0</v>
      </c>
      <c r="D120">
        <v>0</v>
      </c>
    </row>
    <row r="121" spans="1:4" ht="12.75">
      <c r="A121">
        <v>200001</v>
      </c>
      <c r="B121">
        <v>164331.076</v>
      </c>
      <c r="C121">
        <v>214366.941</v>
      </c>
      <c r="D121">
        <v>30.44820627840348</v>
      </c>
    </row>
    <row r="122" spans="1:4" ht="12.75">
      <c r="A122">
        <v>200002</v>
      </c>
      <c r="B122">
        <v>95910.894</v>
      </c>
      <c r="C122">
        <v>119557.97</v>
      </c>
      <c r="D122">
        <v>24.655255533328674</v>
      </c>
    </row>
    <row r="123" spans="1:4" ht="12.75">
      <c r="A123">
        <v>200003</v>
      </c>
      <c r="B123">
        <v>871544.708</v>
      </c>
      <c r="C123">
        <v>1068712.318</v>
      </c>
      <c r="D123">
        <v>22.622776340694617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tabSelected="1" view="pageBreakPreview" zoomScale="75" zoomScaleNormal="75" zoomScaleSheetLayoutView="75" workbookViewId="0" topLeftCell="A1">
      <selection activeCell="A9" sqref="A9"/>
    </sheetView>
  </sheetViews>
  <sheetFormatPr defaultColWidth="9.140625" defaultRowHeight="12.75"/>
  <cols>
    <col min="1" max="1" width="55.7109375" style="2" customWidth="1"/>
    <col min="2" max="3" width="28.8515625" style="40" bestFit="1" customWidth="1"/>
    <col min="4" max="4" width="23.421875" style="24" customWidth="1"/>
    <col min="5" max="16384" width="9.140625" style="2" customWidth="1"/>
  </cols>
  <sheetData>
    <row r="1" ht="15.75">
      <c r="A1" s="38" t="s">
        <v>103</v>
      </c>
    </row>
    <row r="2" spans="1:3" ht="16.5" thickBot="1">
      <c r="A2" s="3"/>
      <c r="B2" s="55" t="s">
        <v>99</v>
      </c>
      <c r="C2" s="55"/>
    </row>
    <row r="3" spans="1:4" ht="15.75">
      <c r="A3" s="4" t="s">
        <v>54</v>
      </c>
      <c r="B3" s="54" t="s">
        <v>101</v>
      </c>
      <c r="C3" s="54" t="s">
        <v>102</v>
      </c>
      <c r="D3" s="25" t="s">
        <v>100</v>
      </c>
    </row>
    <row r="4" spans="1:4" ht="16.5" thickBot="1">
      <c r="A4" s="5"/>
      <c r="B4" s="42" t="s">
        <v>48</v>
      </c>
      <c r="C4" s="42" t="s">
        <v>48</v>
      </c>
      <c r="D4" s="26" t="s">
        <v>49</v>
      </c>
    </row>
    <row r="5" spans="1:4" ht="15.75">
      <c r="A5" s="39" t="s">
        <v>98</v>
      </c>
      <c r="B5" s="43">
        <f>SUM(B6:B9)</f>
        <v>11739591.939000001</v>
      </c>
      <c r="C5" s="43">
        <f>SUM(C6:C9)</f>
        <v>14416945.588</v>
      </c>
      <c r="D5" s="31">
        <f>((C5/B5)-1)*100</f>
        <v>22.806190052531417</v>
      </c>
    </row>
    <row r="6" spans="1:4" ht="15">
      <c r="A6" s="12" t="s">
        <v>51</v>
      </c>
      <c r="B6" s="40">
        <f aca="true" t="shared" si="0" ref="B6:C8">SUM(B11,B211)</f>
        <v>541215.842</v>
      </c>
      <c r="C6" s="40">
        <f t="shared" si="0"/>
        <v>561153.713</v>
      </c>
      <c r="D6" s="24">
        <f>((C6/B6)-1)*100</f>
        <v>3.683903805609612</v>
      </c>
    </row>
    <row r="7" spans="1:4" ht="15">
      <c r="A7" s="12" t="s">
        <v>52</v>
      </c>
      <c r="B7" s="40">
        <f t="shared" si="0"/>
        <v>381708.533</v>
      </c>
      <c r="C7" s="40">
        <f t="shared" si="0"/>
        <v>425957.436</v>
      </c>
      <c r="D7" s="24">
        <f aca="true" t="shared" si="1" ref="D7:D34">((C7/B7)-1)*100</f>
        <v>11.592327436913763</v>
      </c>
    </row>
    <row r="8" spans="1:4" ht="15">
      <c r="A8" s="12" t="s">
        <v>53</v>
      </c>
      <c r="B8" s="40">
        <f t="shared" si="0"/>
        <v>10814826.870000001</v>
      </c>
      <c r="C8" s="40">
        <f t="shared" si="0"/>
        <v>13428051.02</v>
      </c>
      <c r="D8" s="24">
        <f t="shared" si="1"/>
        <v>24.163347055041662</v>
      </c>
    </row>
    <row r="9" spans="1:4" ht="15.75" thickBot="1">
      <c r="A9" s="14" t="s">
        <v>77</v>
      </c>
      <c r="B9" s="41">
        <f>SUM(B214)</f>
        <v>1840.694</v>
      </c>
      <c r="C9" s="41">
        <f>SUM(C214)</f>
        <v>1783.419</v>
      </c>
      <c r="D9" s="27">
        <f t="shared" si="1"/>
        <v>-3.111598125489623</v>
      </c>
    </row>
    <row r="10" spans="1:4" ht="15">
      <c r="A10" s="13" t="s">
        <v>97</v>
      </c>
      <c r="B10" s="43">
        <f>SUM(B11:B13)</f>
        <v>1571395.846</v>
      </c>
      <c r="C10" s="43">
        <f>SUM(C11:C13)</f>
        <v>1916646.5209999997</v>
      </c>
      <c r="D10" s="31">
        <f t="shared" si="1"/>
        <v>21.970955051131003</v>
      </c>
    </row>
    <row r="11" spans="1:4" ht="15">
      <c r="A11" s="12" t="s">
        <v>51</v>
      </c>
      <c r="B11" s="44">
        <f>SUM(B15,B204)</f>
        <v>164364.463</v>
      </c>
      <c r="C11" s="44">
        <f>SUM(C15,C204)</f>
        <v>214390.658</v>
      </c>
      <c r="D11" s="24">
        <f t="shared" si="1"/>
        <v>30.436138132851752</v>
      </c>
    </row>
    <row r="12" spans="1:4" ht="15">
      <c r="A12" s="12" t="s">
        <v>52</v>
      </c>
      <c r="B12" s="44">
        <f>SUM(B16,B205)</f>
        <v>96260.447</v>
      </c>
      <c r="C12" s="44">
        <f>SUM(C16,C205)</f>
        <v>120935.893</v>
      </c>
      <c r="D12" s="24">
        <f t="shared" si="1"/>
        <v>25.634044687118475</v>
      </c>
    </row>
    <row r="13" spans="1:4" ht="15.75" thickBot="1">
      <c r="A13" s="14" t="s">
        <v>53</v>
      </c>
      <c r="B13" s="45">
        <f>SUM(B17,B206,B207,B208,B209)</f>
        <v>1310770.936</v>
      </c>
      <c r="C13" s="45">
        <f>SUM(C17,C206,C207,C208,C209)</f>
        <v>1581319.9699999997</v>
      </c>
      <c r="D13" s="27">
        <f t="shared" si="1"/>
        <v>20.640451094042245</v>
      </c>
    </row>
    <row r="14" spans="1:4" ht="15.75">
      <c r="A14" s="13" t="s">
        <v>82</v>
      </c>
      <c r="B14" s="43">
        <f>SUM(B15:B17)</f>
        <v>1131786.678</v>
      </c>
      <c r="C14" s="43">
        <f>SUM(C15:C17)</f>
        <v>1402637.2289999998</v>
      </c>
      <c r="D14" s="31">
        <f t="shared" si="1"/>
        <v>23.931236889854944</v>
      </c>
    </row>
    <row r="15" spans="1:4" ht="15">
      <c r="A15" s="12" t="s">
        <v>51</v>
      </c>
      <c r="B15" s="46">
        <f>Plan1!B121</f>
        <v>164331.076</v>
      </c>
      <c r="C15" s="46">
        <f>Plan1!C121</f>
        <v>214366.941</v>
      </c>
      <c r="D15" s="24">
        <f t="shared" si="1"/>
        <v>30.44820627840348</v>
      </c>
    </row>
    <row r="16" spans="1:4" ht="15">
      <c r="A16" s="12" t="s">
        <v>52</v>
      </c>
      <c r="B16" s="46">
        <f>Plan1!B122</f>
        <v>95910.894</v>
      </c>
      <c r="C16" s="46">
        <f>Plan1!C122</f>
        <v>119557.97</v>
      </c>
      <c r="D16" s="24">
        <f t="shared" si="1"/>
        <v>24.655255533328678</v>
      </c>
    </row>
    <row r="17" spans="1:4" ht="15">
      <c r="A17" s="15" t="s">
        <v>53</v>
      </c>
      <c r="B17" s="47">
        <f>Plan1!B123</f>
        <v>871544.708</v>
      </c>
      <c r="C17" s="47">
        <f>Plan1!C123</f>
        <v>1068712.318</v>
      </c>
      <c r="D17" s="29">
        <f t="shared" si="1"/>
        <v>22.622776340694628</v>
      </c>
    </row>
    <row r="18" spans="1:4" ht="15.75">
      <c r="A18" s="6" t="s">
        <v>2</v>
      </c>
      <c r="B18" s="48">
        <f>SUM(B19,B27)</f>
        <v>329192.887</v>
      </c>
      <c r="C18" s="48">
        <f>SUM(C19,C27)</f>
        <v>336545.011</v>
      </c>
      <c r="D18" s="31">
        <f t="shared" si="1"/>
        <v>2.2333787546266137</v>
      </c>
    </row>
    <row r="19" spans="1:4" ht="15.75">
      <c r="A19" s="1" t="s">
        <v>12</v>
      </c>
      <c r="B19" s="49">
        <f>SUM(B20,B24)</f>
        <v>321782.243</v>
      </c>
      <c r="C19" s="49">
        <f>SUM(C20,C24)</f>
        <v>328009.956</v>
      </c>
      <c r="D19" s="31">
        <f t="shared" si="1"/>
        <v>1.9353811888246364</v>
      </c>
    </row>
    <row r="20" spans="1:4" ht="15">
      <c r="A20" s="7" t="s">
        <v>0</v>
      </c>
      <c r="B20" s="48">
        <f>SUM(B21:B23)</f>
        <v>252534.603</v>
      </c>
      <c r="C20" s="48">
        <f>SUM(C21:C23)</f>
        <v>247186.097</v>
      </c>
      <c r="D20" s="31">
        <f t="shared" si="1"/>
        <v>-2.117929953543829</v>
      </c>
    </row>
    <row r="21" spans="1:4" ht="15">
      <c r="A21" s="12" t="s">
        <v>51</v>
      </c>
      <c r="B21" s="46">
        <f>Plan1!B2</f>
        <v>35115.023</v>
      </c>
      <c r="C21" s="46">
        <f>Plan1!C2</f>
        <v>29175.737</v>
      </c>
      <c r="D21" s="24">
        <f t="shared" si="1"/>
        <v>-16.91380353075662</v>
      </c>
    </row>
    <row r="22" spans="1:4" ht="15">
      <c r="A22" s="12" t="s">
        <v>52</v>
      </c>
      <c r="B22" s="46">
        <f>Plan1!B3</f>
        <v>47.477</v>
      </c>
      <c r="C22" s="46">
        <f>Plan1!C3</f>
        <v>81.881</v>
      </c>
      <c r="D22" s="24">
        <f t="shared" si="1"/>
        <v>72.46456178781307</v>
      </c>
    </row>
    <row r="23" spans="1:4" ht="15">
      <c r="A23" s="12" t="s">
        <v>53</v>
      </c>
      <c r="B23" s="46">
        <f>Plan1!B4</f>
        <v>217372.103</v>
      </c>
      <c r="C23" s="46">
        <f>Plan1!C4</f>
        <v>217928.479</v>
      </c>
      <c r="D23" s="24">
        <f t="shared" si="1"/>
        <v>0.25595556758264415</v>
      </c>
    </row>
    <row r="24" spans="1:4" ht="15">
      <c r="A24" s="7" t="s">
        <v>87</v>
      </c>
      <c r="B24" s="48">
        <f>SUM(B25:B26)</f>
        <v>69247.64</v>
      </c>
      <c r="C24" s="48">
        <f>SUM(C25:C26)</f>
        <v>80823.859</v>
      </c>
      <c r="D24" s="31">
        <f t="shared" si="1"/>
        <v>16.71713144303546</v>
      </c>
    </row>
    <row r="25" spans="1:4" ht="15">
      <c r="A25" s="12" t="s">
        <v>51</v>
      </c>
      <c r="B25" s="46">
        <f>Plan1!B7</f>
        <v>0.222</v>
      </c>
      <c r="C25" s="46">
        <f>Plan1!C7</f>
        <v>0</v>
      </c>
      <c r="D25" s="24">
        <f t="shared" si="1"/>
        <v>-100</v>
      </c>
    </row>
    <row r="26" spans="1:4" ht="15">
      <c r="A26" s="12" t="s">
        <v>53</v>
      </c>
      <c r="B26" s="46">
        <f>Plan1!B8</f>
        <v>69247.418</v>
      </c>
      <c r="C26" s="46">
        <f>Plan1!C8</f>
        <v>80823.859</v>
      </c>
      <c r="D26" s="24">
        <f t="shared" si="1"/>
        <v>16.71750562598593</v>
      </c>
    </row>
    <row r="27" spans="1:4" ht="15.75">
      <c r="A27" s="1" t="s">
        <v>92</v>
      </c>
      <c r="B27" s="49">
        <f>SUM(B28,B32)</f>
        <v>7410.644</v>
      </c>
      <c r="C27" s="49">
        <f>SUM(C28,C32)</f>
        <v>8535.055</v>
      </c>
      <c r="D27" s="31">
        <f t="shared" si="1"/>
        <v>15.172918844839934</v>
      </c>
    </row>
    <row r="28" spans="1:5" ht="15">
      <c r="A28" s="7" t="s">
        <v>3</v>
      </c>
      <c r="B28" s="48">
        <f>SUM(B29:B31)</f>
        <v>7297.683</v>
      </c>
      <c r="C28" s="48">
        <f>SUM(C29:C31)</f>
        <v>8260.454</v>
      </c>
      <c r="D28" s="31">
        <f t="shared" si="1"/>
        <v>13.192831204095867</v>
      </c>
      <c r="E28" s="23"/>
    </row>
    <row r="29" spans="1:4" ht="15">
      <c r="A29" s="12" t="s">
        <v>51</v>
      </c>
      <c r="B29" s="46">
        <f>Plan1!B9</f>
        <v>0</v>
      </c>
      <c r="C29" s="46">
        <f>Plan1!C9</f>
        <v>0</v>
      </c>
      <c r="D29" s="35">
        <v>0</v>
      </c>
    </row>
    <row r="30" spans="1:4" ht="15">
      <c r="A30" s="12" t="s">
        <v>52</v>
      </c>
      <c r="B30" s="46">
        <f>Plan1!B10</f>
        <v>0</v>
      </c>
      <c r="C30" s="46">
        <f>Plan1!C10</f>
        <v>0</v>
      </c>
      <c r="D30" s="35">
        <v>0</v>
      </c>
    </row>
    <row r="31" spans="1:4" ht="15">
      <c r="A31" s="12" t="s">
        <v>53</v>
      </c>
      <c r="B31" s="46">
        <f>Plan1!B11</f>
        <v>7297.683</v>
      </c>
      <c r="C31" s="46">
        <f>Plan1!C11</f>
        <v>8260.454</v>
      </c>
      <c r="D31" s="24">
        <f t="shared" si="1"/>
        <v>13.192831204095867</v>
      </c>
    </row>
    <row r="32" spans="1:4" ht="15">
      <c r="A32" s="7" t="s">
        <v>1</v>
      </c>
      <c r="B32" s="48">
        <f>SUM(B33:B34)</f>
        <v>112.96100000000001</v>
      </c>
      <c r="C32" s="48">
        <f>SUM(C33:C34)</f>
        <v>274.601</v>
      </c>
      <c r="D32" s="31">
        <f t="shared" si="1"/>
        <v>143.09363408610048</v>
      </c>
    </row>
    <row r="33" spans="1:4" ht="15">
      <c r="A33" s="12" t="s">
        <v>51</v>
      </c>
      <c r="B33" s="46">
        <f>Plan1!B5</f>
        <v>1.275</v>
      </c>
      <c r="C33" s="46">
        <f>Plan1!C5</f>
        <v>0</v>
      </c>
      <c r="D33" s="24">
        <f t="shared" si="1"/>
        <v>-100</v>
      </c>
    </row>
    <row r="34" spans="1:4" ht="15">
      <c r="A34" s="15" t="s">
        <v>53</v>
      </c>
      <c r="B34" s="47">
        <f>Plan1!B6</f>
        <v>111.686</v>
      </c>
      <c r="C34" s="47">
        <f>Plan1!C6</f>
        <v>274.601</v>
      </c>
      <c r="D34" s="29">
        <f t="shared" si="1"/>
        <v>145.8687749583654</v>
      </c>
    </row>
    <row r="35" ht="15.75">
      <c r="A35" s="38" t="s">
        <v>103</v>
      </c>
    </row>
    <row r="36" spans="1:3" ht="16.5" thickBot="1">
      <c r="A36" s="3"/>
      <c r="B36" s="55" t="s">
        <v>99</v>
      </c>
      <c r="C36" s="55"/>
    </row>
    <row r="37" spans="1:4" ht="15.75">
      <c r="A37" s="4" t="s">
        <v>50</v>
      </c>
      <c r="B37" s="54" t="s">
        <v>101</v>
      </c>
      <c r="C37" s="54" t="s">
        <v>102</v>
      </c>
      <c r="D37" s="25" t="s">
        <v>100</v>
      </c>
    </row>
    <row r="38" spans="1:4" ht="16.5" thickBot="1">
      <c r="A38" s="5"/>
      <c r="B38" s="42" t="s">
        <v>48</v>
      </c>
      <c r="C38" s="42" t="s">
        <v>48</v>
      </c>
      <c r="D38" s="26" t="s">
        <v>49</v>
      </c>
    </row>
    <row r="39" spans="1:4" ht="15.75">
      <c r="A39" s="9" t="s">
        <v>55</v>
      </c>
      <c r="B39" s="48">
        <f>SUM(B40,B46,B43,B50)</f>
        <v>49029.12200000001</v>
      </c>
      <c r="C39" s="48">
        <f>SUM(C40,C46,C43,C50)</f>
        <v>90300.49799999999</v>
      </c>
      <c r="D39" s="31">
        <f aca="true" t="shared" si="2" ref="D39:D71">((C39/B39)-1)*100</f>
        <v>84.17726917483851</v>
      </c>
    </row>
    <row r="40" spans="1:4" ht="15">
      <c r="A40" s="7" t="s">
        <v>4</v>
      </c>
      <c r="B40" s="48">
        <f>SUM(B41:B42)</f>
        <v>49.531</v>
      </c>
      <c r="C40" s="48">
        <f>SUM(C41:C42)</f>
        <v>0</v>
      </c>
      <c r="D40" s="31">
        <f t="shared" si="2"/>
        <v>-100</v>
      </c>
    </row>
    <row r="41" spans="1:4" ht="15">
      <c r="A41" s="12" t="s">
        <v>51</v>
      </c>
      <c r="B41" s="46">
        <f>Plan1!B12</f>
        <v>49.531</v>
      </c>
      <c r="C41" s="46">
        <f>Plan1!C12</f>
        <v>0</v>
      </c>
      <c r="D41" s="24">
        <f t="shared" si="2"/>
        <v>-100</v>
      </c>
    </row>
    <row r="42" spans="1:4" ht="15">
      <c r="A42" s="12" t="s">
        <v>53</v>
      </c>
      <c r="B42" s="46">
        <f>Plan1!B13</f>
        <v>0</v>
      </c>
      <c r="C42" s="46">
        <f>Plan1!C13</f>
        <v>0</v>
      </c>
      <c r="D42" s="35">
        <v>0</v>
      </c>
    </row>
    <row r="43" spans="1:4" ht="15">
      <c r="A43" s="7" t="s">
        <v>88</v>
      </c>
      <c r="B43" s="48">
        <f>SUM(B44:B45)</f>
        <v>8714.682</v>
      </c>
      <c r="C43" s="48">
        <f>SUM(C44:C45)</f>
        <v>10291.944</v>
      </c>
      <c r="D43" s="31">
        <f t="shared" si="2"/>
        <v>18.098904813738457</v>
      </c>
    </row>
    <row r="44" spans="1:4" ht="15">
      <c r="A44" s="12" t="s">
        <v>51</v>
      </c>
      <c r="B44" s="46">
        <f>Plan1!B14</f>
        <v>0</v>
      </c>
      <c r="C44" s="46">
        <f>Plan1!C14</f>
        <v>0</v>
      </c>
      <c r="D44" s="35">
        <v>0</v>
      </c>
    </row>
    <row r="45" spans="1:4" ht="15">
      <c r="A45" s="12" t="s">
        <v>53</v>
      </c>
      <c r="B45" s="46">
        <f>Plan1!B15</f>
        <v>8714.682</v>
      </c>
      <c r="C45" s="46">
        <f>Plan1!C15</f>
        <v>10291.944</v>
      </c>
      <c r="D45" s="24">
        <f t="shared" si="2"/>
        <v>18.098904813738457</v>
      </c>
    </row>
    <row r="46" spans="1:4" ht="15">
      <c r="A46" s="7" t="s">
        <v>89</v>
      </c>
      <c r="B46" s="48">
        <f>SUM(B47:B49)</f>
        <v>40253.164000000004</v>
      </c>
      <c r="C46" s="48">
        <f>SUM(C47:C49)</f>
        <v>79981.99699999999</v>
      </c>
      <c r="D46" s="31">
        <f t="shared" si="2"/>
        <v>98.69741668009</v>
      </c>
    </row>
    <row r="47" spans="1:4" ht="15">
      <c r="A47" s="12" t="s">
        <v>51</v>
      </c>
      <c r="B47" s="46">
        <f>Plan1!B16</f>
        <v>0</v>
      </c>
      <c r="C47" s="46">
        <f>Plan1!C16</f>
        <v>0</v>
      </c>
      <c r="D47" s="35">
        <v>0</v>
      </c>
    </row>
    <row r="48" spans="1:4" ht="15">
      <c r="A48" s="12" t="s">
        <v>52</v>
      </c>
      <c r="B48" s="46">
        <f>Plan1!B17</f>
        <v>4512.997</v>
      </c>
      <c r="C48" s="46">
        <f>Plan1!C17</f>
        <v>2633.279</v>
      </c>
      <c r="D48" s="24">
        <f t="shared" si="2"/>
        <v>-41.65121315170385</v>
      </c>
    </row>
    <row r="49" spans="1:4" ht="15">
      <c r="A49" s="12" t="s">
        <v>53</v>
      </c>
      <c r="B49" s="46">
        <f>Plan1!B18</f>
        <v>35740.167</v>
      </c>
      <c r="C49" s="46">
        <f>Plan1!C18</f>
        <v>77348.718</v>
      </c>
      <c r="D49" s="24">
        <f t="shared" si="2"/>
        <v>116.41957632710556</v>
      </c>
    </row>
    <row r="50" spans="1:4" ht="15">
      <c r="A50" s="11" t="s">
        <v>56</v>
      </c>
      <c r="B50" s="50">
        <f>Plan1!B19</f>
        <v>11.745</v>
      </c>
      <c r="C50" s="50">
        <f>Plan1!C19</f>
        <v>26.557</v>
      </c>
      <c r="D50" s="29">
        <f t="shared" si="2"/>
        <v>126.11323967645806</v>
      </c>
    </row>
    <row r="51" spans="1:4" ht="15.75">
      <c r="A51" s="9" t="s">
        <v>5</v>
      </c>
      <c r="B51" s="48">
        <f>SUM(B52,B58)</f>
        <v>13815.743</v>
      </c>
      <c r="C51" s="48">
        <f>SUM(C52,C58)</f>
        <v>17947.378000000004</v>
      </c>
      <c r="D51" s="24">
        <f t="shared" si="2"/>
        <v>29.905268214673676</v>
      </c>
    </row>
    <row r="52" spans="1:4" ht="15.75">
      <c r="A52" s="10" t="s">
        <v>13</v>
      </c>
      <c r="B52" s="49">
        <f>SUM(B53,B57)</f>
        <v>12372.975</v>
      </c>
      <c r="C52" s="49">
        <f>SUM(C53,C57)</f>
        <v>17028.856000000003</v>
      </c>
      <c r="D52" s="24">
        <f t="shared" si="2"/>
        <v>37.629438352538514</v>
      </c>
    </row>
    <row r="53" spans="1:4" ht="15">
      <c r="A53" s="7" t="s">
        <v>6</v>
      </c>
      <c r="B53" s="48">
        <f>SUM(B54:B56)</f>
        <v>12364.362000000001</v>
      </c>
      <c r="C53" s="48">
        <f>SUM(C54:C56)</f>
        <v>17017.402000000002</v>
      </c>
      <c r="D53" s="24">
        <f t="shared" si="2"/>
        <v>37.63267364705109</v>
      </c>
    </row>
    <row r="54" spans="1:4" ht="15">
      <c r="A54" s="12" t="s">
        <v>51</v>
      </c>
      <c r="B54" s="46">
        <f>Plan1!B20</f>
        <v>1665.238</v>
      </c>
      <c r="C54" s="46">
        <f>Plan1!C20</f>
        <v>1971.83</v>
      </c>
      <c r="D54" s="24">
        <f t="shared" si="2"/>
        <v>18.41130216821858</v>
      </c>
    </row>
    <row r="55" spans="1:4" ht="15">
      <c r="A55" s="12" t="s">
        <v>52</v>
      </c>
      <c r="B55" s="46">
        <f>Plan1!B21</f>
        <v>2.417</v>
      </c>
      <c r="C55" s="46">
        <f>Plan1!C21</f>
        <v>1.738</v>
      </c>
      <c r="D55" s="24">
        <f t="shared" si="2"/>
        <v>-28.092676872155565</v>
      </c>
    </row>
    <row r="56" spans="1:4" ht="15">
      <c r="A56" s="12" t="s">
        <v>53</v>
      </c>
      <c r="B56" s="46">
        <f>Plan1!B22</f>
        <v>10696.707</v>
      </c>
      <c r="C56" s="46">
        <f>Plan1!C22</f>
        <v>15043.834</v>
      </c>
      <c r="D56" s="24">
        <f t="shared" si="2"/>
        <v>40.63986234268173</v>
      </c>
    </row>
    <row r="57" spans="1:4" ht="15">
      <c r="A57" s="16" t="s">
        <v>57</v>
      </c>
      <c r="B57" s="51">
        <f>Plan1!B23</f>
        <v>8.613</v>
      </c>
      <c r="C57" s="51">
        <f>Plan1!C23</f>
        <v>11.454</v>
      </c>
      <c r="D57" s="24">
        <f t="shared" si="2"/>
        <v>32.98502264019507</v>
      </c>
    </row>
    <row r="58" spans="1:4" ht="15.75">
      <c r="A58" s="10" t="s">
        <v>58</v>
      </c>
      <c r="B58" s="49">
        <f>SUM(B59:B60)</f>
        <v>1442.768</v>
      </c>
      <c r="C58" s="49">
        <f>SUM(C59:C60)</f>
        <v>918.5219999999999</v>
      </c>
      <c r="D58" s="24">
        <f t="shared" si="2"/>
        <v>-36.33612611313809</v>
      </c>
    </row>
    <row r="59" spans="1:4" ht="15">
      <c r="A59" s="12" t="s">
        <v>51</v>
      </c>
      <c r="B59" s="46">
        <f>Plan1!B24</f>
        <v>1034.044</v>
      </c>
      <c r="C59" s="46">
        <f>Plan1!C24</f>
        <v>797.924</v>
      </c>
      <c r="D59" s="24">
        <f t="shared" si="2"/>
        <v>-22.83461825608969</v>
      </c>
    </row>
    <row r="60" spans="1:4" ht="15">
      <c r="A60" s="15" t="s">
        <v>53</v>
      </c>
      <c r="B60" s="47">
        <f>Plan1!B25</f>
        <v>408.724</v>
      </c>
      <c r="C60" s="47">
        <f>Plan1!C25</f>
        <v>120.598</v>
      </c>
      <c r="D60" s="29">
        <f t="shared" si="2"/>
        <v>-70.49402530803182</v>
      </c>
    </row>
    <row r="61" spans="1:4" ht="15.75">
      <c r="A61" s="9" t="s">
        <v>7</v>
      </c>
      <c r="B61" s="49">
        <f>SUM(B62,B65,B69)</f>
        <v>139458.237</v>
      </c>
      <c r="C61" s="49">
        <f>SUM(C62,C65,C69)</f>
        <v>180230.202</v>
      </c>
      <c r="D61" s="31">
        <f t="shared" si="2"/>
        <v>29.235967610862602</v>
      </c>
    </row>
    <row r="62" spans="1:4" ht="15">
      <c r="A62" s="10" t="s">
        <v>14</v>
      </c>
      <c r="B62" s="48">
        <f>SUM(B63:B64)</f>
        <v>64279.60400000001</v>
      </c>
      <c r="C62" s="48">
        <f>SUM(C63:C64)</f>
        <v>87890.829</v>
      </c>
      <c r="D62" s="31">
        <f t="shared" si="2"/>
        <v>36.73206356405056</v>
      </c>
    </row>
    <row r="63" spans="1:4" ht="15">
      <c r="A63" s="12" t="s">
        <v>51</v>
      </c>
      <c r="B63" s="46">
        <f>Plan1!B26</f>
        <v>47907.923</v>
      </c>
      <c r="C63" s="46">
        <f>Plan1!C26</f>
        <v>67703.272</v>
      </c>
      <c r="D63" s="24">
        <f t="shared" si="2"/>
        <v>41.319572547530385</v>
      </c>
    </row>
    <row r="64" spans="1:4" ht="15">
      <c r="A64" s="12" t="s">
        <v>53</v>
      </c>
      <c r="B64" s="46">
        <f>Plan1!B27</f>
        <v>16371.681</v>
      </c>
      <c r="C64" s="46">
        <f>Plan1!C27</f>
        <v>20187.557</v>
      </c>
      <c r="D64" s="24">
        <f t="shared" si="2"/>
        <v>23.307783727278842</v>
      </c>
    </row>
    <row r="65" spans="1:4" ht="15">
      <c r="A65" s="10" t="s">
        <v>15</v>
      </c>
      <c r="B65" s="48">
        <f>SUM(B66:B68)</f>
        <v>74757.543</v>
      </c>
      <c r="C65" s="48">
        <f>SUM(C66:C68)</f>
        <v>91760.66699999999</v>
      </c>
      <c r="D65" s="31">
        <f t="shared" si="2"/>
        <v>22.744359054175955</v>
      </c>
    </row>
    <row r="66" spans="1:4" ht="15">
      <c r="A66" s="12" t="s">
        <v>51</v>
      </c>
      <c r="B66" s="46">
        <f>Plan1!B28</f>
        <v>343.085</v>
      </c>
      <c r="C66" s="46">
        <f>Plan1!C28</f>
        <v>516.756</v>
      </c>
      <c r="D66" s="24">
        <f t="shared" si="2"/>
        <v>50.62040019237215</v>
      </c>
    </row>
    <row r="67" spans="1:4" ht="15">
      <c r="A67" s="12" t="s">
        <v>52</v>
      </c>
      <c r="B67" s="46">
        <f>Plan1!B29</f>
        <v>57420.354</v>
      </c>
      <c r="C67" s="46">
        <f>Plan1!C29</f>
        <v>72634.579</v>
      </c>
      <c r="D67" s="24">
        <f t="shared" si="2"/>
        <v>26.496222924714118</v>
      </c>
    </row>
    <row r="68" spans="1:4" ht="15">
      <c r="A68" s="12" t="s">
        <v>53</v>
      </c>
      <c r="B68" s="46">
        <f>Plan1!B30</f>
        <v>16994.104</v>
      </c>
      <c r="C68" s="46">
        <f>Plan1!C30</f>
        <v>18609.332</v>
      </c>
      <c r="D68" s="24">
        <f t="shared" si="2"/>
        <v>9.504637608431722</v>
      </c>
    </row>
    <row r="69" spans="1:4" ht="15">
      <c r="A69" s="19" t="s">
        <v>16</v>
      </c>
      <c r="B69" s="48">
        <f>SUM(B70:B71)</f>
        <v>421.09</v>
      </c>
      <c r="C69" s="48">
        <f>SUM(C70:C71)</f>
        <v>578.706</v>
      </c>
      <c r="D69" s="31">
        <f t="shared" si="2"/>
        <v>37.430478045073514</v>
      </c>
    </row>
    <row r="70" spans="1:4" ht="15">
      <c r="A70" s="21" t="s">
        <v>51</v>
      </c>
      <c r="B70" s="46">
        <f>Plan1!B31</f>
        <v>421.015</v>
      </c>
      <c r="C70" s="46">
        <f>Plan1!C31</f>
        <v>578.576</v>
      </c>
      <c r="D70" s="24">
        <f t="shared" si="2"/>
        <v>37.42408227735354</v>
      </c>
    </row>
    <row r="71" spans="1:4" ht="15">
      <c r="A71" s="15" t="s">
        <v>53</v>
      </c>
      <c r="B71" s="47">
        <f>Plan1!B32</f>
        <v>0.075</v>
      </c>
      <c r="C71" s="47">
        <f>Plan1!C32</f>
        <v>0.13</v>
      </c>
      <c r="D71" s="29">
        <f t="shared" si="2"/>
        <v>73.33333333333334</v>
      </c>
    </row>
    <row r="72" ht="15.75">
      <c r="A72" s="38" t="s">
        <v>103</v>
      </c>
    </row>
    <row r="73" spans="1:3" ht="16.5" thickBot="1">
      <c r="A73" s="3"/>
      <c r="B73" s="55" t="s">
        <v>99</v>
      </c>
      <c r="C73" s="55"/>
    </row>
    <row r="74" spans="1:4" ht="15.75">
      <c r="A74" s="4" t="s">
        <v>50</v>
      </c>
      <c r="B74" s="54" t="s">
        <v>101</v>
      </c>
      <c r="C74" s="54" t="s">
        <v>102</v>
      </c>
      <c r="D74" s="25" t="s">
        <v>100</v>
      </c>
    </row>
    <row r="75" spans="1:4" ht="16.5" thickBot="1">
      <c r="A75" s="5"/>
      <c r="B75" s="42" t="s">
        <v>48</v>
      </c>
      <c r="C75" s="42" t="s">
        <v>48</v>
      </c>
      <c r="D75" s="26" t="s">
        <v>49</v>
      </c>
    </row>
    <row r="76" spans="1:4" ht="15.75">
      <c r="A76" s="9" t="s">
        <v>8</v>
      </c>
      <c r="B76" s="48">
        <f>SUM(B77,B83)</f>
        <v>2222.2400000000002</v>
      </c>
      <c r="C76" s="48">
        <f>SUM(C77,C83)</f>
        <v>3200.756</v>
      </c>
      <c r="D76" s="31">
        <f aca="true" t="shared" si="3" ref="D76:D81">((C76/B76)-1)*100</f>
        <v>44.032867737058076</v>
      </c>
    </row>
    <row r="77" spans="1:4" ht="15.75">
      <c r="A77" s="10" t="s">
        <v>17</v>
      </c>
      <c r="B77" s="49">
        <f>SUM(B78,B79,B82)</f>
        <v>2222.2400000000002</v>
      </c>
      <c r="C77" s="49">
        <f>SUM(C78,C79,C82)</f>
        <v>3200.756</v>
      </c>
      <c r="D77" s="31">
        <f t="shared" si="3"/>
        <v>44.032867737058076</v>
      </c>
    </row>
    <row r="78" spans="1:4" ht="15">
      <c r="A78" s="8" t="s">
        <v>59</v>
      </c>
      <c r="B78" s="51">
        <f>Plan1!B33</f>
        <v>2195.94</v>
      </c>
      <c r="C78" s="51">
        <f>Plan1!C33</f>
        <v>2914.169</v>
      </c>
      <c r="D78" s="31">
        <f t="shared" si="3"/>
        <v>32.707132253158086</v>
      </c>
    </row>
    <row r="79" spans="1:4" ht="15">
      <c r="A79" s="7" t="s">
        <v>9</v>
      </c>
      <c r="B79" s="48">
        <f>SUM(B80:B81)</f>
        <v>26.3</v>
      </c>
      <c r="C79" s="48">
        <f>SUM(C80:C81)</f>
        <v>286.587</v>
      </c>
      <c r="D79" s="31">
        <f t="shared" si="3"/>
        <v>989.6844106463877</v>
      </c>
    </row>
    <row r="80" spans="1:4" ht="15">
      <c r="A80" s="12" t="s">
        <v>52</v>
      </c>
      <c r="B80" s="46">
        <f>Plan1!B34</f>
        <v>24.5</v>
      </c>
      <c r="C80" s="46">
        <f>Plan1!C34</f>
        <v>0</v>
      </c>
      <c r="D80" s="24">
        <f t="shared" si="3"/>
        <v>-100</v>
      </c>
    </row>
    <row r="81" spans="1:4" ht="15">
      <c r="A81" s="12" t="s">
        <v>53</v>
      </c>
      <c r="B81" s="46">
        <f>Plan1!B35</f>
        <v>1.8</v>
      </c>
      <c r="C81" s="46">
        <f>Plan1!C35</f>
        <v>286.587</v>
      </c>
      <c r="D81" s="24">
        <f t="shared" si="3"/>
        <v>15821.5</v>
      </c>
    </row>
    <row r="82" spans="1:4" ht="15">
      <c r="A82" s="8" t="s">
        <v>60</v>
      </c>
      <c r="B82" s="51">
        <f>Plan1!B36</f>
        <v>0</v>
      </c>
      <c r="C82" s="51">
        <f>Plan1!C36</f>
        <v>0</v>
      </c>
      <c r="D82" s="35">
        <v>0</v>
      </c>
    </row>
    <row r="83" spans="1:4" ht="15">
      <c r="A83" s="22" t="s">
        <v>18</v>
      </c>
      <c r="B83" s="43">
        <f>SUM(B84:B85)</f>
        <v>0</v>
      </c>
      <c r="C83" s="43">
        <f>SUM(C84:C85)</f>
        <v>0</v>
      </c>
      <c r="D83" s="35">
        <v>0</v>
      </c>
    </row>
    <row r="84" spans="1:4" ht="15">
      <c r="A84" s="21" t="s">
        <v>51</v>
      </c>
      <c r="B84" s="46">
        <f>Plan1!B37</f>
        <v>0</v>
      </c>
      <c r="C84" s="46">
        <f>Plan1!C37</f>
        <v>0</v>
      </c>
      <c r="D84" s="35">
        <v>0</v>
      </c>
    </row>
    <row r="85" spans="1:4" ht="15">
      <c r="A85" s="15" t="s">
        <v>52</v>
      </c>
      <c r="B85" s="47">
        <f>Plan1!B38</f>
        <v>0</v>
      </c>
      <c r="C85" s="47">
        <f>Plan1!C38</f>
        <v>0</v>
      </c>
      <c r="D85" s="36">
        <v>0</v>
      </c>
    </row>
    <row r="86" spans="1:4" ht="15.75">
      <c r="A86" s="20" t="s">
        <v>10</v>
      </c>
      <c r="B86" s="48">
        <f>SUM(B87,B97)</f>
        <v>13398.474</v>
      </c>
      <c r="C86" s="48">
        <f>SUM(C87,C97)</f>
        <v>26077.466</v>
      </c>
      <c r="D86" s="31">
        <f>((C86/B86)-1)*100</f>
        <v>94.63011981812257</v>
      </c>
    </row>
    <row r="87" spans="1:4" ht="15.75">
      <c r="A87" s="10" t="s">
        <v>11</v>
      </c>
      <c r="B87" s="49">
        <f>SUM(B88,B89,B90,B93)</f>
        <v>5162.9310000000005</v>
      </c>
      <c r="C87" s="49">
        <f>SUM(C88,C89,C90,C93)</f>
        <v>15766.896999999999</v>
      </c>
      <c r="D87" s="31">
        <f>((C87/B87)-1)*100</f>
        <v>205.38655271588942</v>
      </c>
    </row>
    <row r="88" spans="1:4" ht="15">
      <c r="A88" s="8" t="s">
        <v>61</v>
      </c>
      <c r="B88" s="51">
        <f>Plan1!B39</f>
        <v>2327.956</v>
      </c>
      <c r="C88" s="51">
        <f>Plan1!C39</f>
        <v>12823.247</v>
      </c>
      <c r="D88" s="31">
        <f>((C88/B88)-1)*100</f>
        <v>450.8371721802302</v>
      </c>
    </row>
    <row r="89" spans="1:4" ht="15">
      <c r="A89" s="8" t="s">
        <v>62</v>
      </c>
      <c r="B89" s="51">
        <f>Plan1!B40</f>
        <v>729.635</v>
      </c>
      <c r="C89" s="51">
        <f>Plan1!C40</f>
        <v>637.553</v>
      </c>
      <c r="D89" s="31">
        <f>((C89/B89)-1)*100</f>
        <v>-12.620282744111776</v>
      </c>
    </row>
    <row r="90" spans="1:4" ht="15">
      <c r="A90" s="7" t="s">
        <v>19</v>
      </c>
      <c r="B90" s="48">
        <f>SUM(B91:B92)</f>
        <v>1.431</v>
      </c>
      <c r="C90" s="48">
        <f>SUM(C91:C92)</f>
        <v>16.238</v>
      </c>
      <c r="D90" s="31">
        <f>((C90/B90)-1)*100</f>
        <v>1034.7309573724667</v>
      </c>
    </row>
    <row r="91" spans="1:4" ht="15">
      <c r="A91" s="12" t="s">
        <v>51</v>
      </c>
      <c r="B91" s="46">
        <f>Plan1!B41</f>
        <v>0</v>
      </c>
      <c r="C91" s="46">
        <f>Plan1!C41</f>
        <v>0</v>
      </c>
      <c r="D91" s="35">
        <v>0</v>
      </c>
    </row>
    <row r="92" spans="1:4" ht="15">
      <c r="A92" s="12" t="s">
        <v>53</v>
      </c>
      <c r="B92" s="46">
        <f>Plan1!B42</f>
        <v>1.431</v>
      </c>
      <c r="C92" s="46">
        <f>Plan1!C42</f>
        <v>16.238</v>
      </c>
      <c r="D92" s="24">
        <f aca="true" t="shared" si="4" ref="D92:D113">((C92/B92)-1)*100</f>
        <v>1034.7309573724667</v>
      </c>
    </row>
    <row r="93" spans="1:4" ht="15">
      <c r="A93" s="7" t="s">
        <v>20</v>
      </c>
      <c r="B93" s="48">
        <f>SUM(B94:B96)</f>
        <v>2103.9089999999997</v>
      </c>
      <c r="C93" s="48">
        <f>SUM(C94:C96)</f>
        <v>2289.859</v>
      </c>
      <c r="D93" s="31">
        <f t="shared" si="4"/>
        <v>8.838310021963892</v>
      </c>
    </row>
    <row r="94" spans="1:4" ht="15">
      <c r="A94" s="12" t="s">
        <v>51</v>
      </c>
      <c r="B94" s="46">
        <f>Plan1!B43</f>
        <v>280.842</v>
      </c>
      <c r="C94" s="46">
        <f>Plan1!C43</f>
        <v>186.855</v>
      </c>
      <c r="D94" s="24">
        <f t="shared" si="4"/>
        <v>-33.466148225692734</v>
      </c>
    </row>
    <row r="95" spans="1:4" ht="15">
      <c r="A95" s="12" t="s">
        <v>52</v>
      </c>
      <c r="B95" s="46">
        <f>Plan1!B44</f>
        <v>307.726</v>
      </c>
      <c r="C95" s="46">
        <f>Plan1!C44</f>
        <v>201.863</v>
      </c>
      <c r="D95" s="24">
        <f t="shared" si="4"/>
        <v>-34.40170801297258</v>
      </c>
    </row>
    <row r="96" spans="1:4" ht="15">
      <c r="A96" s="12" t="s">
        <v>53</v>
      </c>
      <c r="B96" s="46">
        <f>Plan1!B45</f>
        <v>1515.341</v>
      </c>
      <c r="C96" s="46">
        <f>Plan1!C45</f>
        <v>1901.141</v>
      </c>
      <c r="D96" s="24">
        <f t="shared" si="4"/>
        <v>25.459616020420505</v>
      </c>
    </row>
    <row r="97" spans="1:4" ht="15">
      <c r="A97" s="10" t="s">
        <v>21</v>
      </c>
      <c r="B97" s="48">
        <f>SUM(B98:B103)</f>
        <v>8235.543</v>
      </c>
      <c r="C97" s="48">
        <f>SUM(C98:C103)</f>
        <v>10310.569</v>
      </c>
      <c r="D97" s="31">
        <f t="shared" si="4"/>
        <v>25.19598282711899</v>
      </c>
    </row>
    <row r="98" spans="1:4" ht="15">
      <c r="A98" s="16" t="s">
        <v>63</v>
      </c>
      <c r="B98" s="46">
        <f>Plan1!B46</f>
        <v>5.535</v>
      </c>
      <c r="C98" s="46">
        <f>Plan1!C46</f>
        <v>17.688</v>
      </c>
      <c r="D98" s="24">
        <f t="shared" si="4"/>
        <v>219.5663956639566</v>
      </c>
    </row>
    <row r="99" spans="1:4" ht="15">
      <c r="A99" s="16" t="s">
        <v>64</v>
      </c>
      <c r="B99" s="46">
        <f>Plan1!B47</f>
        <v>5059.406</v>
      </c>
      <c r="C99" s="46">
        <f>Plan1!C47</f>
        <v>5630.799</v>
      </c>
      <c r="D99" s="24">
        <f t="shared" si="4"/>
        <v>11.293677558195569</v>
      </c>
    </row>
    <row r="100" spans="1:4" ht="15">
      <c r="A100" s="16" t="s">
        <v>65</v>
      </c>
      <c r="B100" s="46">
        <f>Plan1!B48</f>
        <v>0</v>
      </c>
      <c r="C100" s="46">
        <f>Plan1!C48</f>
        <v>0</v>
      </c>
      <c r="D100" s="35">
        <v>0</v>
      </c>
    </row>
    <row r="101" spans="1:4" ht="15">
      <c r="A101" s="16" t="s">
        <v>66</v>
      </c>
      <c r="B101" s="46">
        <f>Plan1!B49</f>
        <v>492.057</v>
      </c>
      <c r="C101" s="46">
        <f>Plan1!C49</f>
        <v>844.05</v>
      </c>
      <c r="D101" s="24">
        <f t="shared" si="4"/>
        <v>71.53500509087361</v>
      </c>
    </row>
    <row r="102" spans="1:4" ht="15">
      <c r="A102" s="16" t="s">
        <v>67</v>
      </c>
      <c r="B102" s="46">
        <f>Plan1!B50</f>
        <v>0</v>
      </c>
      <c r="C102" s="46">
        <f>Plan1!C50</f>
        <v>0</v>
      </c>
      <c r="D102" s="35">
        <v>0</v>
      </c>
    </row>
    <row r="103" spans="1:4" ht="15">
      <c r="A103" s="11" t="s">
        <v>68</v>
      </c>
      <c r="B103" s="47">
        <f>Plan1!B51</f>
        <v>2678.545</v>
      </c>
      <c r="C103" s="47">
        <f>Plan1!C51</f>
        <v>3818.032</v>
      </c>
      <c r="D103" s="29">
        <f t="shared" si="4"/>
        <v>42.541267740508374</v>
      </c>
    </row>
    <row r="104" spans="1:4" ht="15.75">
      <c r="A104" s="9" t="s">
        <v>22</v>
      </c>
      <c r="B104" s="48">
        <f>SUM(B105:B108)</f>
        <v>7380.982</v>
      </c>
      <c r="C104" s="48">
        <f>SUM(C105:C108)</f>
        <v>26291.114</v>
      </c>
      <c r="D104" s="30">
        <f t="shared" si="4"/>
        <v>256.2007602782394</v>
      </c>
    </row>
    <row r="105" spans="1:4" ht="15">
      <c r="A105" s="12" t="s">
        <v>51</v>
      </c>
      <c r="B105" s="46">
        <f>Plan1!B52</f>
        <v>2688.994</v>
      </c>
      <c r="C105" s="46">
        <f>Plan1!C52</f>
        <v>5686.384</v>
      </c>
      <c r="D105" s="32">
        <f t="shared" si="4"/>
        <v>111.4688244005007</v>
      </c>
    </row>
    <row r="106" spans="1:4" ht="15">
      <c r="A106" s="12" t="s">
        <v>52</v>
      </c>
      <c r="B106" s="46">
        <f>Plan1!B53</f>
        <v>10.468</v>
      </c>
      <c r="C106" s="46">
        <f>Plan1!C53</f>
        <v>20.888</v>
      </c>
      <c r="D106" s="32">
        <f t="shared" si="4"/>
        <v>99.54145968666414</v>
      </c>
    </row>
    <row r="107" spans="1:4" ht="15">
      <c r="A107" s="12" t="s">
        <v>53</v>
      </c>
      <c r="B107" s="46">
        <f>Plan1!B54</f>
        <v>4019.609</v>
      </c>
      <c r="C107" s="46">
        <f>Plan1!C54</f>
        <v>9459.712</v>
      </c>
      <c r="D107" s="32">
        <f t="shared" si="4"/>
        <v>135.3391088536223</v>
      </c>
    </row>
    <row r="108" spans="1:4" ht="15">
      <c r="A108" s="11" t="s">
        <v>91</v>
      </c>
      <c r="B108" s="50">
        <f>Plan1!B55</f>
        <v>661.911</v>
      </c>
      <c r="C108" s="50">
        <f>Plan1!C55</f>
        <v>11124.13</v>
      </c>
      <c r="D108" s="33">
        <f t="shared" si="4"/>
        <v>1580.608118009823</v>
      </c>
    </row>
    <row r="109" spans="1:4" ht="15.75">
      <c r="A109" s="9" t="s">
        <v>23</v>
      </c>
      <c r="B109" s="48">
        <f>SUM(B110,B113)</f>
        <v>917.014</v>
      </c>
      <c r="C109" s="48">
        <f>SUM(C110,C113)</f>
        <v>812.2450000000001</v>
      </c>
      <c r="D109" s="32">
        <f t="shared" si="4"/>
        <v>-11.425016411963163</v>
      </c>
    </row>
    <row r="110" spans="1:4" ht="15.75">
      <c r="A110" s="18" t="s">
        <v>83</v>
      </c>
      <c r="B110" s="49">
        <f>SUM(B111:B112)</f>
        <v>810.332</v>
      </c>
      <c r="C110" s="49">
        <f>SUM(C111:C112)</f>
        <v>686.5790000000001</v>
      </c>
      <c r="D110" s="32">
        <f t="shared" si="4"/>
        <v>-15.271888559257185</v>
      </c>
    </row>
    <row r="111" spans="1:4" ht="15">
      <c r="A111" s="21" t="s">
        <v>51</v>
      </c>
      <c r="B111" s="46">
        <f>Plan1!B56</f>
        <v>52.366</v>
      </c>
      <c r="C111" s="46">
        <f>Plan1!C56</f>
        <v>90.748</v>
      </c>
      <c r="D111" s="32">
        <f t="shared" si="4"/>
        <v>73.29564984913877</v>
      </c>
    </row>
    <row r="112" spans="1:4" ht="15">
      <c r="A112" s="12" t="s">
        <v>53</v>
      </c>
      <c r="B112" s="46">
        <f>Plan1!B57</f>
        <v>757.966</v>
      </c>
      <c r="C112" s="46">
        <f>Plan1!C57</f>
        <v>595.831</v>
      </c>
      <c r="D112" s="32">
        <f t="shared" si="4"/>
        <v>-21.39080117050105</v>
      </c>
    </row>
    <row r="113" spans="1:4" ht="15">
      <c r="A113" s="11" t="s">
        <v>84</v>
      </c>
      <c r="B113" s="47">
        <f>Plan1!B58</f>
        <v>106.682</v>
      </c>
      <c r="C113" s="47">
        <f>Plan1!C58</f>
        <v>125.666</v>
      </c>
      <c r="D113" s="29">
        <f t="shared" si="4"/>
        <v>17.794941977090794</v>
      </c>
    </row>
    <row r="114" ht="15.75">
      <c r="A114" s="38" t="s">
        <v>103</v>
      </c>
    </row>
    <row r="115" spans="1:3" ht="16.5" thickBot="1">
      <c r="A115" s="3"/>
      <c r="B115" s="55" t="s">
        <v>99</v>
      </c>
      <c r="C115" s="55"/>
    </row>
    <row r="116" spans="1:4" ht="15.75">
      <c r="A116" s="4" t="s">
        <v>50</v>
      </c>
      <c r="B116" s="54" t="s">
        <v>101</v>
      </c>
      <c r="C116" s="54" t="s">
        <v>102</v>
      </c>
      <c r="D116" s="25" t="s">
        <v>100</v>
      </c>
    </row>
    <row r="117" spans="1:4" ht="16.5" thickBot="1">
      <c r="A117" s="5"/>
      <c r="B117" s="42" t="s">
        <v>48</v>
      </c>
      <c r="C117" s="42" t="s">
        <v>48</v>
      </c>
      <c r="D117" s="26" t="s">
        <v>49</v>
      </c>
    </row>
    <row r="118" spans="1:4" ht="15.75">
      <c r="A118" s="9" t="s">
        <v>24</v>
      </c>
      <c r="B118" s="48">
        <f>SUM(B119,B135,B142)</f>
        <v>23491.785</v>
      </c>
      <c r="C118" s="48">
        <f>SUM(C119,C135,C142)</f>
        <v>20309.604</v>
      </c>
      <c r="D118" s="30">
        <f aca="true" t="shared" si="5" ref="D118:D144">((C118/B118)-1)*100</f>
        <v>-13.545931056324589</v>
      </c>
    </row>
    <row r="119" spans="1:4" ht="15.75">
      <c r="A119" s="10" t="s">
        <v>25</v>
      </c>
      <c r="B119" s="49">
        <f>SUM(B120,B123,B127,B131)</f>
        <v>18787.389</v>
      </c>
      <c r="C119" s="49">
        <f>SUM(C120,C123,C127,C131)</f>
        <v>14445.448</v>
      </c>
      <c r="D119" s="30">
        <f t="shared" si="5"/>
        <v>-23.110933616161343</v>
      </c>
    </row>
    <row r="120" spans="1:4" ht="15">
      <c r="A120" s="7" t="s">
        <v>26</v>
      </c>
      <c r="B120" s="48">
        <f>SUM(B121:B122)</f>
        <v>8969.901</v>
      </c>
      <c r="C120" s="48">
        <f>SUM(C121:C122)</f>
        <v>2039.556</v>
      </c>
      <c r="D120" s="30">
        <f t="shared" si="5"/>
        <v>-77.26222396434476</v>
      </c>
    </row>
    <row r="121" spans="1:4" ht="15">
      <c r="A121" s="12" t="s">
        <v>51</v>
      </c>
      <c r="B121" s="46">
        <f>Plan1!B59</f>
        <v>7259.337</v>
      </c>
      <c r="C121" s="46">
        <f>Plan1!C59</f>
        <v>106.768</v>
      </c>
      <c r="D121" s="32">
        <f t="shared" si="5"/>
        <v>-98.52923207725443</v>
      </c>
    </row>
    <row r="122" spans="1:4" ht="15">
      <c r="A122" s="12" t="s">
        <v>53</v>
      </c>
      <c r="B122" s="46">
        <f>Plan1!B60</f>
        <v>1710.564</v>
      </c>
      <c r="C122" s="46">
        <f>Plan1!C60</f>
        <v>1932.788</v>
      </c>
      <c r="D122" s="32">
        <f t="shared" si="5"/>
        <v>12.991270715389769</v>
      </c>
    </row>
    <row r="123" spans="1:4" ht="15">
      <c r="A123" s="7" t="s">
        <v>27</v>
      </c>
      <c r="B123" s="48">
        <f>SUM(B124:B126)</f>
        <v>868.8720000000001</v>
      </c>
      <c r="C123" s="48">
        <f>SUM(C124:C126)</f>
        <v>2081.603</v>
      </c>
      <c r="D123" s="30">
        <f t="shared" si="5"/>
        <v>139.5753344566288</v>
      </c>
    </row>
    <row r="124" spans="1:4" ht="15">
      <c r="A124" s="12" t="s">
        <v>51</v>
      </c>
      <c r="B124" s="46">
        <f>Plan1!B61</f>
        <v>508.762</v>
      </c>
      <c r="C124" s="46">
        <f>Plan1!C61</f>
        <v>1707.61</v>
      </c>
      <c r="D124" s="32">
        <f t="shared" si="5"/>
        <v>235.6402404267614</v>
      </c>
    </row>
    <row r="125" spans="1:4" ht="15">
      <c r="A125" s="12" t="s">
        <v>52</v>
      </c>
      <c r="B125" s="46">
        <f>Plan1!B62</f>
        <v>0</v>
      </c>
      <c r="C125" s="46">
        <f>Plan1!C62</f>
        <v>0</v>
      </c>
      <c r="D125" s="35">
        <v>0</v>
      </c>
    </row>
    <row r="126" spans="1:4" ht="15">
      <c r="A126" s="12" t="s">
        <v>53</v>
      </c>
      <c r="B126" s="46">
        <f>Plan1!B63</f>
        <v>360.11</v>
      </c>
      <c r="C126" s="46">
        <f>Plan1!C63</f>
        <v>373.993</v>
      </c>
      <c r="D126" s="32">
        <f t="shared" si="5"/>
        <v>3.8552109077781838</v>
      </c>
    </row>
    <row r="127" spans="1:4" ht="15">
      <c r="A127" s="7" t="s">
        <v>28</v>
      </c>
      <c r="B127" s="48">
        <f>SUM(B128:B130)</f>
        <v>4546.586</v>
      </c>
      <c r="C127" s="48">
        <f>SUM(C128:C130)</f>
        <v>5268.919</v>
      </c>
      <c r="D127" s="30">
        <f t="shared" si="5"/>
        <v>15.887371315532128</v>
      </c>
    </row>
    <row r="128" spans="1:4" ht="15">
      <c r="A128" s="12" t="s">
        <v>51</v>
      </c>
      <c r="B128" s="46">
        <f>Plan1!B64</f>
        <v>0</v>
      </c>
      <c r="C128" s="46">
        <f>Plan1!C64</f>
        <v>4.681</v>
      </c>
      <c r="D128" s="35">
        <v>0</v>
      </c>
    </row>
    <row r="129" spans="1:4" ht="15">
      <c r="A129" s="12" t="s">
        <v>52</v>
      </c>
      <c r="B129" s="46">
        <f>Plan1!B65</f>
        <v>0</v>
      </c>
      <c r="C129" s="46">
        <f>Plan1!C65</f>
        <v>0</v>
      </c>
      <c r="D129" s="35">
        <v>0</v>
      </c>
    </row>
    <row r="130" spans="1:4" ht="15">
      <c r="A130" s="12" t="s">
        <v>53</v>
      </c>
      <c r="B130" s="46">
        <f>Plan1!B66</f>
        <v>4546.586</v>
      </c>
      <c r="C130" s="46">
        <f>Plan1!C66</f>
        <v>5264.238</v>
      </c>
      <c r="D130" s="32">
        <f t="shared" si="5"/>
        <v>15.784414943432278</v>
      </c>
    </row>
    <row r="131" spans="1:4" ht="15">
      <c r="A131" s="7" t="s">
        <v>29</v>
      </c>
      <c r="B131" s="48">
        <f>SUM(B132:B134)</f>
        <v>4402.03</v>
      </c>
      <c r="C131" s="48">
        <f>SUM(C132:C134)</f>
        <v>5055.37</v>
      </c>
      <c r="D131" s="30">
        <f t="shared" si="5"/>
        <v>14.841788901938436</v>
      </c>
    </row>
    <row r="132" spans="1:4" ht="15">
      <c r="A132" s="12" t="s">
        <v>51</v>
      </c>
      <c r="B132" s="46">
        <f>Plan1!B67</f>
        <v>334.575</v>
      </c>
      <c r="C132" s="46">
        <f>Plan1!C67</f>
        <v>382.36</v>
      </c>
      <c r="D132" s="32">
        <f t="shared" si="5"/>
        <v>14.282298438317277</v>
      </c>
    </row>
    <row r="133" spans="1:4" ht="15">
      <c r="A133" s="12" t="s">
        <v>52</v>
      </c>
      <c r="B133" s="46">
        <f>Plan1!B68</f>
        <v>0</v>
      </c>
      <c r="C133" s="46">
        <f>Plan1!C68</f>
        <v>0</v>
      </c>
      <c r="D133" s="37">
        <v>0</v>
      </c>
    </row>
    <row r="134" spans="1:4" ht="15">
      <c r="A134" s="12" t="s">
        <v>53</v>
      </c>
      <c r="B134" s="46">
        <f>Plan1!B69</f>
        <v>4067.455</v>
      </c>
      <c r="C134" s="46">
        <f>Plan1!C69</f>
        <v>4673.01</v>
      </c>
      <c r="D134" s="32">
        <f t="shared" si="5"/>
        <v>14.887810682601298</v>
      </c>
    </row>
    <row r="135" spans="1:4" ht="15.75">
      <c r="A135" s="10" t="s">
        <v>30</v>
      </c>
      <c r="B135" s="49">
        <f>SUM(B136,B139)</f>
        <v>4354.824</v>
      </c>
      <c r="C135" s="49">
        <f>SUM(C136,C139)</f>
        <v>4391.436</v>
      </c>
      <c r="D135" s="30">
        <f t="shared" si="5"/>
        <v>0.8407228397749211</v>
      </c>
    </row>
    <row r="136" spans="1:4" ht="15">
      <c r="A136" s="7" t="s">
        <v>26</v>
      </c>
      <c r="B136" s="48">
        <f>SUM(B137:B138)</f>
        <v>643.204</v>
      </c>
      <c r="C136" s="48">
        <f>SUM(C137:C138)</f>
        <v>657.67</v>
      </c>
      <c r="D136" s="30">
        <f t="shared" si="5"/>
        <v>2.2490531775299916</v>
      </c>
    </row>
    <row r="137" spans="1:4" ht="15">
      <c r="A137" s="12" t="s">
        <v>52</v>
      </c>
      <c r="B137" s="46">
        <f>Plan1!B70</f>
        <v>0</v>
      </c>
      <c r="C137" s="46">
        <f>Plan1!C70</f>
        <v>0</v>
      </c>
      <c r="D137" s="35">
        <v>0</v>
      </c>
    </row>
    <row r="138" spans="1:4" ht="15">
      <c r="A138" s="12" t="s">
        <v>53</v>
      </c>
      <c r="B138" s="46">
        <f>Plan1!B71</f>
        <v>643.204</v>
      </c>
      <c r="C138" s="46">
        <f>Plan1!C71</f>
        <v>657.67</v>
      </c>
      <c r="D138" s="32">
        <f t="shared" si="5"/>
        <v>2.2490531775299916</v>
      </c>
    </row>
    <row r="139" spans="1:4" ht="15">
      <c r="A139" s="7" t="s">
        <v>29</v>
      </c>
      <c r="B139" s="48">
        <f>SUM(B140:B141)</f>
        <v>3711.62</v>
      </c>
      <c r="C139" s="48">
        <f>SUM(C140:C141)</f>
        <v>3733.7659999999996</v>
      </c>
      <c r="D139" s="30">
        <f t="shared" si="5"/>
        <v>0.5966666846282775</v>
      </c>
    </row>
    <row r="140" spans="1:4" ht="15">
      <c r="A140" s="12" t="s">
        <v>52</v>
      </c>
      <c r="B140" s="46">
        <f>Plan1!B72</f>
        <v>1109.885</v>
      </c>
      <c r="C140" s="46">
        <f>Plan1!C72</f>
        <v>1198.095</v>
      </c>
      <c r="D140" s="32">
        <f t="shared" si="5"/>
        <v>7.9476702541254385</v>
      </c>
    </row>
    <row r="141" spans="1:4" ht="15">
      <c r="A141" s="12" t="s">
        <v>53</v>
      </c>
      <c r="B141" s="46">
        <f>Plan1!B73</f>
        <v>2601.735</v>
      </c>
      <c r="C141" s="46">
        <f>Plan1!C73</f>
        <v>2535.671</v>
      </c>
      <c r="D141" s="32">
        <f t="shared" si="5"/>
        <v>-2.5392286301256783</v>
      </c>
    </row>
    <row r="142" spans="1:4" ht="15">
      <c r="A142" s="10" t="s">
        <v>31</v>
      </c>
      <c r="B142" s="48">
        <f>SUM(B143:B145)</f>
        <v>349.572</v>
      </c>
      <c r="C142" s="48">
        <f>SUM(C143:C145)</f>
        <v>1472.72</v>
      </c>
      <c r="D142" s="30">
        <f t="shared" si="5"/>
        <v>321.292323183779</v>
      </c>
    </row>
    <row r="143" spans="1:4" ht="15">
      <c r="A143" s="16" t="s">
        <v>69</v>
      </c>
      <c r="B143" s="46">
        <f>Plan1!B74</f>
        <v>349.365</v>
      </c>
      <c r="C143" s="46">
        <f>Plan1!C74</f>
        <v>1472.72</v>
      </c>
      <c r="D143" s="32">
        <f t="shared" si="5"/>
        <v>321.5419403775421</v>
      </c>
    </row>
    <row r="144" spans="1:4" ht="15">
      <c r="A144" s="16" t="s">
        <v>70</v>
      </c>
      <c r="B144" s="46">
        <f>Plan1!B75</f>
        <v>0.207</v>
      </c>
      <c r="C144" s="46">
        <f>Plan1!C75</f>
        <v>0</v>
      </c>
      <c r="D144" s="32">
        <f t="shared" si="5"/>
        <v>-100</v>
      </c>
    </row>
    <row r="145" spans="1:4" ht="15">
      <c r="A145" s="18" t="s">
        <v>32</v>
      </c>
      <c r="B145" s="43">
        <f>SUM(B146:B147)</f>
        <v>0</v>
      </c>
      <c r="C145" s="43">
        <f>SUM(C146:C147)</f>
        <v>0</v>
      </c>
      <c r="D145" s="53">
        <v>0</v>
      </c>
    </row>
    <row r="146" spans="1:4" ht="15">
      <c r="A146" s="12" t="s">
        <v>51</v>
      </c>
      <c r="B146" s="46">
        <f>Plan1!B76</f>
        <v>0</v>
      </c>
      <c r="C146" s="46">
        <f>Plan1!C76</f>
        <v>0</v>
      </c>
      <c r="D146" s="35">
        <v>0</v>
      </c>
    </row>
    <row r="147" spans="1:4" ht="15">
      <c r="A147" s="15" t="s">
        <v>53</v>
      </c>
      <c r="B147" s="47">
        <f>Plan1!B77</f>
        <v>0</v>
      </c>
      <c r="C147" s="47">
        <f>Plan1!C77</f>
        <v>0</v>
      </c>
      <c r="D147" s="35">
        <v>0</v>
      </c>
    </row>
    <row r="148" ht="15.75">
      <c r="A148" s="38" t="s">
        <v>103</v>
      </c>
    </row>
    <row r="149" spans="1:3" ht="16.5" thickBot="1">
      <c r="A149" s="3"/>
      <c r="B149" s="55" t="s">
        <v>99</v>
      </c>
      <c r="C149" s="55"/>
    </row>
    <row r="150" spans="1:4" ht="15.75">
      <c r="A150" s="4" t="s">
        <v>50</v>
      </c>
      <c r="B150" s="54" t="s">
        <v>101</v>
      </c>
      <c r="C150" s="54" t="s">
        <v>102</v>
      </c>
      <c r="D150" s="25" t="s">
        <v>100</v>
      </c>
    </row>
    <row r="151" spans="1:4" ht="16.5" thickBot="1">
      <c r="A151" s="5"/>
      <c r="B151" s="42" t="s">
        <v>48</v>
      </c>
      <c r="C151" s="42" t="s">
        <v>48</v>
      </c>
      <c r="D151" s="26" t="s">
        <v>49</v>
      </c>
    </row>
    <row r="152" spans="1:4" ht="15.75">
      <c r="A152" s="9" t="s">
        <v>33</v>
      </c>
      <c r="B152" s="49">
        <f>SUM(B153,B156,B160,B163)</f>
        <v>402557.77099999995</v>
      </c>
      <c r="C152" s="49">
        <f>SUM(C153,C156,C160,C163)</f>
        <v>511171.41900000005</v>
      </c>
      <c r="D152" s="30">
        <f aca="true" t="shared" si="6" ref="D152:D163">((C152/B152)-1)*100</f>
        <v>26.98088468897055</v>
      </c>
    </row>
    <row r="153" spans="1:4" ht="15">
      <c r="A153" s="10" t="s">
        <v>85</v>
      </c>
      <c r="B153" s="48">
        <f>SUM(B154:B155)</f>
        <v>319327.00899999996</v>
      </c>
      <c r="C153" s="48">
        <f>SUM(C154:C155)</f>
        <v>395877.69600000005</v>
      </c>
      <c r="D153" s="30">
        <f t="shared" si="6"/>
        <v>23.972506190354892</v>
      </c>
    </row>
    <row r="154" spans="1:4" ht="15">
      <c r="A154" s="12" t="s">
        <v>52</v>
      </c>
      <c r="B154" s="46">
        <f>Plan1!B78</f>
        <v>2.621</v>
      </c>
      <c r="C154" s="46">
        <f>Plan1!C78</f>
        <v>24.753</v>
      </c>
      <c r="D154" s="32">
        <f t="shared" si="6"/>
        <v>844.4105303319343</v>
      </c>
    </row>
    <row r="155" spans="1:4" ht="15">
      <c r="A155" s="12" t="s">
        <v>53</v>
      </c>
      <c r="B155" s="46">
        <f>Plan1!B79</f>
        <v>319324.388</v>
      </c>
      <c r="C155" s="46">
        <f>Plan1!C79</f>
        <v>395852.943</v>
      </c>
      <c r="D155" s="32">
        <f t="shared" si="6"/>
        <v>23.965772072504542</v>
      </c>
    </row>
    <row r="156" spans="1:4" ht="15">
      <c r="A156" s="10" t="s">
        <v>34</v>
      </c>
      <c r="B156" s="48">
        <f>SUM(B157:B159)</f>
        <v>66485.749</v>
      </c>
      <c r="C156" s="48">
        <f>SUM(C157:C159)</f>
        <v>96054.656</v>
      </c>
      <c r="D156" s="30">
        <f t="shared" si="6"/>
        <v>44.47405262742849</v>
      </c>
    </row>
    <row r="157" spans="1:4" ht="15">
      <c r="A157" s="12" t="s">
        <v>51</v>
      </c>
      <c r="B157" s="46">
        <f>Plan1!B80</f>
        <v>17.903</v>
      </c>
      <c r="C157" s="46">
        <f>Plan1!C80</f>
        <v>0</v>
      </c>
      <c r="D157" s="32">
        <f t="shared" si="6"/>
        <v>-100</v>
      </c>
    </row>
    <row r="158" spans="1:4" ht="15">
      <c r="A158" s="12" t="s">
        <v>52</v>
      </c>
      <c r="B158" s="46">
        <f>Plan1!B81</f>
        <v>25699.405</v>
      </c>
      <c r="C158" s="46">
        <f>Plan1!C81</f>
        <v>32325.704</v>
      </c>
      <c r="D158" s="32">
        <f t="shared" si="6"/>
        <v>25.78386153298102</v>
      </c>
    </row>
    <row r="159" spans="1:4" ht="15">
      <c r="A159" s="12" t="s">
        <v>53</v>
      </c>
      <c r="B159" s="46">
        <f>Plan1!B82</f>
        <v>40768.441</v>
      </c>
      <c r="C159" s="46">
        <f>Plan1!C82</f>
        <v>63728.952</v>
      </c>
      <c r="D159" s="32">
        <f t="shared" si="6"/>
        <v>56.31932552927397</v>
      </c>
    </row>
    <row r="160" spans="1:4" ht="15">
      <c r="A160" s="10" t="s">
        <v>35</v>
      </c>
      <c r="B160" s="48">
        <f>SUM(B161:B162)</f>
        <v>8482.632</v>
      </c>
      <c r="C160" s="48">
        <f>SUM(C161:C162)</f>
        <v>10177.391</v>
      </c>
      <c r="D160" s="30">
        <f t="shared" si="6"/>
        <v>19.979164485739798</v>
      </c>
    </row>
    <row r="161" spans="1:4" ht="15">
      <c r="A161" s="12" t="s">
        <v>51</v>
      </c>
      <c r="B161" s="46">
        <f>Plan1!B83</f>
        <v>189.439</v>
      </c>
      <c r="C161" s="46">
        <f>Plan1!C83</f>
        <v>1457.035</v>
      </c>
      <c r="D161" s="32">
        <f t="shared" si="6"/>
        <v>669.1314882363189</v>
      </c>
    </row>
    <row r="162" spans="1:4" ht="15">
      <c r="A162" s="12" t="s">
        <v>53</v>
      </c>
      <c r="B162" s="46">
        <f>Plan1!B84</f>
        <v>8293.193</v>
      </c>
      <c r="C162" s="46">
        <f>Plan1!C84</f>
        <v>8720.356</v>
      </c>
      <c r="D162" s="32">
        <f t="shared" si="6"/>
        <v>5.150766417711505</v>
      </c>
    </row>
    <row r="163" spans="1:4" ht="15.75">
      <c r="A163" s="19" t="s">
        <v>36</v>
      </c>
      <c r="B163" s="52">
        <f>SUM(B164:B166)</f>
        <v>8262.381</v>
      </c>
      <c r="C163" s="52">
        <f>SUM(C164:C166)</f>
        <v>9061.676</v>
      </c>
      <c r="D163" s="30">
        <f t="shared" si="6"/>
        <v>9.673906347334981</v>
      </c>
    </row>
    <row r="164" spans="1:4" ht="15">
      <c r="A164" s="12" t="s">
        <v>51</v>
      </c>
      <c r="B164" s="46">
        <f>Plan1!B85</f>
        <v>0</v>
      </c>
      <c r="C164" s="46">
        <f>Plan1!C85</f>
        <v>0</v>
      </c>
      <c r="D164" s="37">
        <v>0</v>
      </c>
    </row>
    <row r="165" spans="1:4" ht="15">
      <c r="A165" s="12" t="s">
        <v>52</v>
      </c>
      <c r="B165" s="46">
        <f>Plan1!B86</f>
        <v>0</v>
      </c>
      <c r="C165" s="46">
        <f>Plan1!C86</f>
        <v>0</v>
      </c>
      <c r="D165" s="35">
        <v>0</v>
      </c>
    </row>
    <row r="166" spans="1:4" ht="15">
      <c r="A166" s="15" t="s">
        <v>53</v>
      </c>
      <c r="B166" s="47">
        <f>Plan1!B87</f>
        <v>8262.381</v>
      </c>
      <c r="C166" s="47">
        <f>Plan1!C87</f>
        <v>9061.676</v>
      </c>
      <c r="D166" s="29">
        <f aca="true" t="shared" si="7" ref="D166:D183">((C166/B166)-1)*100</f>
        <v>9.673906347334981</v>
      </c>
    </row>
    <row r="167" spans="1:4" ht="15.75">
      <c r="A167" s="9" t="s">
        <v>37</v>
      </c>
      <c r="B167" s="48">
        <f>SUM(B168,B180)</f>
        <v>43923.194</v>
      </c>
      <c r="C167" s="48">
        <f>SUM(C168,C180)</f>
        <v>70220.929</v>
      </c>
      <c r="D167" s="30">
        <f t="shared" si="7"/>
        <v>59.87209172447705</v>
      </c>
    </row>
    <row r="168" spans="1:4" ht="15.75">
      <c r="A168" s="10" t="s">
        <v>39</v>
      </c>
      <c r="B168" s="49">
        <f>SUM(B169,B172,B173,B176,B179)</f>
        <v>8912.566</v>
      </c>
      <c r="C168" s="49">
        <f>SUM(C169,C172,C173,C176,C179)</f>
        <v>14626.823000000002</v>
      </c>
      <c r="D168" s="30">
        <f t="shared" si="7"/>
        <v>64.11461076417275</v>
      </c>
    </row>
    <row r="169" spans="1:4" ht="15">
      <c r="A169" s="7" t="s">
        <v>38</v>
      </c>
      <c r="B169" s="48">
        <f>SUM(B170:B171)</f>
        <v>5360.939</v>
      </c>
      <c r="C169" s="48">
        <f>SUM(C170:C171)</f>
        <v>10398.309000000001</v>
      </c>
      <c r="D169" s="30">
        <f t="shared" si="7"/>
        <v>93.96432229503078</v>
      </c>
    </row>
    <row r="170" spans="1:4" ht="15">
      <c r="A170" s="12" t="s">
        <v>51</v>
      </c>
      <c r="B170" s="46">
        <f>Plan1!B88</f>
        <v>3407.35</v>
      </c>
      <c r="C170" s="46">
        <f>Plan1!C88</f>
        <v>5612.939</v>
      </c>
      <c r="D170" s="32">
        <f t="shared" si="7"/>
        <v>64.73033295669657</v>
      </c>
    </row>
    <row r="171" spans="1:4" ht="15">
      <c r="A171" s="12" t="s">
        <v>53</v>
      </c>
      <c r="B171" s="46">
        <f>Plan1!B89</f>
        <v>1953.589</v>
      </c>
      <c r="C171" s="46">
        <f>Plan1!C89</f>
        <v>4785.37</v>
      </c>
      <c r="D171" s="32">
        <f t="shared" si="7"/>
        <v>144.95275106483504</v>
      </c>
    </row>
    <row r="172" spans="1:4" ht="15">
      <c r="A172" s="8" t="s">
        <v>90</v>
      </c>
      <c r="B172" s="51">
        <f>Plan1!B90</f>
        <v>0</v>
      </c>
      <c r="C172" s="51">
        <f>Plan1!C90</f>
        <v>0</v>
      </c>
      <c r="D172" s="53">
        <v>0</v>
      </c>
    </row>
    <row r="173" spans="1:4" ht="15">
      <c r="A173" s="7" t="s">
        <v>40</v>
      </c>
      <c r="B173" s="48">
        <f>SUM(B174:B175)</f>
        <v>1857.72</v>
      </c>
      <c r="C173" s="48">
        <f>SUM(C174:C175)</f>
        <v>2340.842</v>
      </c>
      <c r="D173" s="30">
        <f t="shared" si="7"/>
        <v>26.006179618026405</v>
      </c>
    </row>
    <row r="174" spans="1:4" ht="15">
      <c r="A174" s="12" t="s">
        <v>51</v>
      </c>
      <c r="B174" s="46">
        <f>Plan1!B91</f>
        <v>1550.009</v>
      </c>
      <c r="C174" s="46">
        <f>Plan1!C91</f>
        <v>1793.76</v>
      </c>
      <c r="D174" s="32">
        <f t="shared" si="7"/>
        <v>15.725779656763272</v>
      </c>
    </row>
    <row r="175" spans="1:4" ht="15">
      <c r="A175" s="12" t="s">
        <v>53</v>
      </c>
      <c r="B175" s="46">
        <f>Plan1!B92</f>
        <v>307.711</v>
      </c>
      <c r="C175" s="46">
        <f>Plan1!C92</f>
        <v>547.082</v>
      </c>
      <c r="D175" s="32">
        <f t="shared" si="7"/>
        <v>77.79084920591073</v>
      </c>
    </row>
    <row r="176" spans="1:4" ht="15">
      <c r="A176" s="7" t="s">
        <v>86</v>
      </c>
      <c r="B176" s="48">
        <f>SUM(B177:B178)</f>
        <v>28.831999999999997</v>
      </c>
      <c r="C176" s="48">
        <f>SUM(C177:C178)</f>
        <v>0</v>
      </c>
      <c r="D176" s="30">
        <f t="shared" si="7"/>
        <v>-100</v>
      </c>
    </row>
    <row r="177" spans="1:4" ht="15">
      <c r="A177" s="12" t="s">
        <v>51</v>
      </c>
      <c r="B177" s="46">
        <f>Plan1!B93</f>
        <v>28.173</v>
      </c>
      <c r="C177" s="46">
        <f>Plan1!C93</f>
        <v>0</v>
      </c>
      <c r="D177" s="32">
        <f t="shared" si="7"/>
        <v>-100</v>
      </c>
    </row>
    <row r="178" spans="1:4" ht="15">
      <c r="A178" s="12" t="s">
        <v>53</v>
      </c>
      <c r="B178" s="46">
        <f>Plan1!B94</f>
        <v>0.659</v>
      </c>
      <c r="C178" s="46">
        <f>Plan1!C94</f>
        <v>0</v>
      </c>
      <c r="D178" s="32">
        <f t="shared" si="7"/>
        <v>-100</v>
      </c>
    </row>
    <row r="179" spans="1:4" ht="15">
      <c r="A179" s="8" t="s">
        <v>71</v>
      </c>
      <c r="B179" s="51">
        <f>Plan1!B95</f>
        <v>1665.075</v>
      </c>
      <c r="C179" s="51">
        <f>Plan1!C95</f>
        <v>1887.672</v>
      </c>
      <c r="D179" s="30">
        <f t="shared" si="7"/>
        <v>13.368587000585563</v>
      </c>
    </row>
    <row r="180" spans="1:4" ht="15">
      <c r="A180" s="10" t="s">
        <v>41</v>
      </c>
      <c r="B180" s="48">
        <f>SUM(B181:B183)</f>
        <v>35010.628000000004</v>
      </c>
      <c r="C180" s="48">
        <f>SUM(C181:C184)</f>
        <v>55594.106</v>
      </c>
      <c r="D180" s="30">
        <f t="shared" si="7"/>
        <v>58.79208450645328</v>
      </c>
    </row>
    <row r="181" spans="1:4" ht="15">
      <c r="A181" s="12" t="s">
        <v>51</v>
      </c>
      <c r="B181" s="46">
        <f>Plan1!B96</f>
        <v>32811.744</v>
      </c>
      <c r="C181" s="46">
        <f>Plan1!C96</f>
        <v>52614.73</v>
      </c>
      <c r="D181" s="32">
        <f>((C181/B181)-1)*100</f>
        <v>60.353347874468376</v>
      </c>
    </row>
    <row r="182" spans="1:4" ht="15">
      <c r="A182" s="12" t="s">
        <v>52</v>
      </c>
      <c r="B182" s="46">
        <f>Plan1!B97</f>
        <v>44.421</v>
      </c>
      <c r="C182" s="46">
        <f>Plan1!C97</f>
        <v>200.734</v>
      </c>
      <c r="D182" s="32">
        <f t="shared" si="7"/>
        <v>351.8898719074312</v>
      </c>
    </row>
    <row r="183" spans="1:4" ht="15">
      <c r="A183" s="12" t="s">
        <v>53</v>
      </c>
      <c r="B183" s="46">
        <f>Plan1!B98</f>
        <v>2154.463</v>
      </c>
      <c r="C183" s="46">
        <f>Plan1!C98</f>
        <v>2388.712</v>
      </c>
      <c r="D183" s="32">
        <f t="shared" si="7"/>
        <v>10.87273255562986</v>
      </c>
    </row>
    <row r="184" spans="1:4" ht="15">
      <c r="A184" s="11" t="s">
        <v>72</v>
      </c>
      <c r="B184" s="50">
        <f>Plan1!B99</f>
        <v>0</v>
      </c>
      <c r="C184" s="50">
        <f>Plan1!C99</f>
        <v>389.93</v>
      </c>
      <c r="D184" s="34">
        <v>0</v>
      </c>
    </row>
    <row r="185" ht="15.75">
      <c r="A185" s="38" t="s">
        <v>103</v>
      </c>
    </row>
    <row r="186" spans="1:3" ht="16.5" thickBot="1">
      <c r="A186" s="3"/>
      <c r="B186" s="55" t="s">
        <v>99</v>
      </c>
      <c r="C186" s="55"/>
    </row>
    <row r="187" spans="1:4" ht="15.75">
      <c r="A187" s="4" t="s">
        <v>50</v>
      </c>
      <c r="B187" s="54" t="s">
        <v>101</v>
      </c>
      <c r="C187" s="54" t="s">
        <v>102</v>
      </c>
      <c r="D187" s="25" t="s">
        <v>100</v>
      </c>
    </row>
    <row r="188" spans="1:4" ht="16.5" thickBot="1">
      <c r="A188" s="5"/>
      <c r="B188" s="42" t="s">
        <v>48</v>
      </c>
      <c r="C188" s="42" t="s">
        <v>48</v>
      </c>
      <c r="D188" s="26" t="s">
        <v>49</v>
      </c>
    </row>
    <row r="189" spans="1:4" ht="15.75">
      <c r="A189" s="9" t="s">
        <v>45</v>
      </c>
      <c r="B189" s="48">
        <f>SUM(B190:B191)</f>
        <v>22401.878</v>
      </c>
      <c r="C189" s="48">
        <f>SUM(C190:C191)</f>
        <v>23198.434</v>
      </c>
      <c r="D189" s="30">
        <f aca="true" t="shared" si="8" ref="D189:D214">((C189/B189)-1)*100</f>
        <v>3.555755459430676</v>
      </c>
    </row>
    <row r="190" spans="1:4" ht="15">
      <c r="A190" s="12" t="s">
        <v>51</v>
      </c>
      <c r="B190" s="46">
        <f>Plan1!B107</f>
        <v>5531.714</v>
      </c>
      <c r="C190" s="46">
        <f>Plan1!C107</f>
        <v>4062.577</v>
      </c>
      <c r="D190" s="32">
        <f t="shared" si="8"/>
        <v>-26.55844101846191</v>
      </c>
    </row>
    <row r="191" spans="1:4" ht="15">
      <c r="A191" s="15" t="s">
        <v>53</v>
      </c>
      <c r="B191" s="47">
        <f>Plan1!B108</f>
        <v>16870.164</v>
      </c>
      <c r="C191" s="47">
        <f>Plan1!C108</f>
        <v>19135.857</v>
      </c>
      <c r="D191" s="29">
        <f t="shared" si="8"/>
        <v>13.430177679363386</v>
      </c>
    </row>
    <row r="192" spans="1:4" ht="15.75">
      <c r="A192" s="9" t="s">
        <v>42</v>
      </c>
      <c r="B192" s="49">
        <f>SUM(B193,B198)</f>
        <v>83997.351</v>
      </c>
      <c r="C192" s="49">
        <f>SUM(C193,C198)</f>
        <v>96332.173</v>
      </c>
      <c r="D192" s="30">
        <f t="shared" si="8"/>
        <v>14.684774999630633</v>
      </c>
    </row>
    <row r="193" spans="1:4" ht="15">
      <c r="A193" s="10" t="s">
        <v>43</v>
      </c>
      <c r="B193" s="48">
        <f>SUM(B194:B197)</f>
        <v>20691.106</v>
      </c>
      <c r="C193" s="48">
        <f>SUM(C194:C197)</f>
        <v>23739.202999999998</v>
      </c>
      <c r="D193" s="30">
        <f t="shared" si="8"/>
        <v>14.731435815949112</v>
      </c>
    </row>
    <row r="194" spans="1:4" ht="15">
      <c r="A194" s="12" t="s">
        <v>51</v>
      </c>
      <c r="B194" s="46">
        <f>Plan1!B100</f>
        <v>5214.472</v>
      </c>
      <c r="C194" s="46">
        <f>Plan1!C100</f>
        <v>6537.24</v>
      </c>
      <c r="D194" s="32">
        <f t="shared" si="8"/>
        <v>25.36724715369072</v>
      </c>
    </row>
    <row r="195" spans="1:4" ht="15">
      <c r="A195" s="12" t="s">
        <v>52</v>
      </c>
      <c r="B195" s="46">
        <f>Plan1!B101</f>
        <v>142.203</v>
      </c>
      <c r="C195" s="46">
        <f>Plan1!C101</f>
        <v>2.906</v>
      </c>
      <c r="D195" s="32">
        <f t="shared" si="8"/>
        <v>-97.95644255043847</v>
      </c>
    </row>
    <row r="196" spans="1:4" ht="15">
      <c r="A196" s="12" t="s">
        <v>53</v>
      </c>
      <c r="B196" s="46">
        <f>Plan1!B102</f>
        <v>15258.348</v>
      </c>
      <c r="C196" s="46">
        <f>Plan1!C102</f>
        <v>16715.867</v>
      </c>
      <c r="D196" s="32">
        <f t="shared" si="8"/>
        <v>9.55227263134908</v>
      </c>
    </row>
    <row r="197" spans="1:4" ht="15">
      <c r="A197" s="8" t="s">
        <v>73</v>
      </c>
      <c r="B197" s="46">
        <f>Plan1!B103</f>
        <v>76.083</v>
      </c>
      <c r="C197" s="46">
        <f>Plan1!C103</f>
        <v>483.19</v>
      </c>
      <c r="D197" s="32">
        <f t="shared" si="8"/>
        <v>535.0827385881208</v>
      </c>
    </row>
    <row r="198" spans="1:4" ht="15">
      <c r="A198" s="10" t="s">
        <v>44</v>
      </c>
      <c r="B198" s="48">
        <f>SUM(B199:B201)</f>
        <v>63306.245</v>
      </c>
      <c r="C198" s="48">
        <f>SUM(C199:C201)</f>
        <v>72592.97</v>
      </c>
      <c r="D198" s="30">
        <f t="shared" si="8"/>
        <v>14.669524309963421</v>
      </c>
    </row>
    <row r="199" spans="1:4" ht="15">
      <c r="A199" s="12" t="s">
        <v>51</v>
      </c>
      <c r="B199" s="46">
        <f>Plan1!B104</f>
        <v>5472.201</v>
      </c>
      <c r="C199" s="46">
        <f>Plan1!C104</f>
        <v>3773.943</v>
      </c>
      <c r="D199" s="32">
        <f t="shared" si="8"/>
        <v>-31.034276701458875</v>
      </c>
    </row>
    <row r="200" spans="1:4" ht="15">
      <c r="A200" s="12" t="s">
        <v>52</v>
      </c>
      <c r="B200" s="46">
        <f>Plan1!B105</f>
        <v>3907.894</v>
      </c>
      <c r="C200" s="46">
        <f>Plan1!C105</f>
        <v>4566.054</v>
      </c>
      <c r="D200" s="32">
        <f t="shared" si="8"/>
        <v>16.841807889364468</v>
      </c>
    </row>
    <row r="201" spans="1:4" ht="15">
      <c r="A201" s="15" t="s">
        <v>53</v>
      </c>
      <c r="B201" s="47">
        <f>Plan1!B106</f>
        <v>53926.15</v>
      </c>
      <c r="C201" s="47">
        <f>Plan1!C106</f>
        <v>64252.973</v>
      </c>
      <c r="D201" s="29">
        <f t="shared" si="8"/>
        <v>19.149935606380208</v>
      </c>
    </row>
    <row r="202" spans="1:4" ht="18.75">
      <c r="A202" s="9" t="s">
        <v>79</v>
      </c>
      <c r="B202" s="48">
        <f>SUM(B203,B207,B208,B209)</f>
        <v>439609.168</v>
      </c>
      <c r="C202" s="48">
        <f>SUM(C203,C207,C208,C209)</f>
        <v>514009.292</v>
      </c>
      <c r="D202" s="30">
        <f t="shared" si="8"/>
        <v>16.924152045891816</v>
      </c>
    </row>
    <row r="203" spans="1:4" ht="15">
      <c r="A203" s="10" t="s">
        <v>46</v>
      </c>
      <c r="B203" s="48">
        <f>SUM(B204:B206)</f>
        <v>30014.698</v>
      </c>
      <c r="C203" s="48">
        <f>SUM(C204:C206)</f>
        <v>32737.421</v>
      </c>
      <c r="D203" s="32">
        <f t="shared" si="8"/>
        <v>9.071299001575817</v>
      </c>
    </row>
    <row r="204" spans="1:4" ht="15">
      <c r="A204" s="12" t="s">
        <v>51</v>
      </c>
      <c r="B204" s="46">
        <f>Plan1!B109</f>
        <v>33.387</v>
      </c>
      <c r="C204" s="46">
        <f>Plan1!C109</f>
        <v>23.717</v>
      </c>
      <c r="D204" s="32">
        <f t="shared" si="8"/>
        <v>-28.963368975948722</v>
      </c>
    </row>
    <row r="205" spans="1:4" ht="15">
      <c r="A205" s="12" t="s">
        <v>52</v>
      </c>
      <c r="B205" s="46">
        <f>Plan1!B110</f>
        <v>349.553</v>
      </c>
      <c r="C205" s="46">
        <f>Plan1!C110</f>
        <v>1377.923</v>
      </c>
      <c r="D205" s="32">
        <f t="shared" si="8"/>
        <v>294.19572997513967</v>
      </c>
    </row>
    <row r="206" spans="1:4" ht="15">
      <c r="A206" s="12" t="s">
        <v>53</v>
      </c>
      <c r="B206" s="46">
        <f>Plan1!B111</f>
        <v>29631.758</v>
      </c>
      <c r="C206" s="46">
        <f>Plan1!C111</f>
        <v>31335.781</v>
      </c>
      <c r="D206" s="32">
        <f t="shared" si="8"/>
        <v>5.750664540389394</v>
      </c>
    </row>
    <row r="207" spans="1:4" ht="15">
      <c r="A207" s="10" t="s">
        <v>74</v>
      </c>
      <c r="B207" s="46">
        <f>Plan1!B112</f>
        <v>92454.417</v>
      </c>
      <c r="C207" s="46">
        <f>Plan1!C112</f>
        <v>33277.302</v>
      </c>
      <c r="D207" s="32">
        <f t="shared" si="8"/>
        <v>-64.00680131918412</v>
      </c>
    </row>
    <row r="208" spans="1:4" ht="15">
      <c r="A208" s="1" t="s">
        <v>75</v>
      </c>
      <c r="B208" s="46">
        <f>Plan1!B113</f>
        <v>300581.637</v>
      </c>
      <c r="C208" s="46">
        <f>Plan1!C113</f>
        <v>427093.728</v>
      </c>
      <c r="D208" s="32">
        <f t="shared" si="8"/>
        <v>42.08909508334337</v>
      </c>
    </row>
    <row r="209" spans="1:4" ht="15">
      <c r="A209" s="17" t="s">
        <v>76</v>
      </c>
      <c r="B209" s="47">
        <f>Plan1!B114</f>
        <v>16558.416</v>
      </c>
      <c r="C209" s="47">
        <f>Plan1!C114</f>
        <v>20900.841</v>
      </c>
      <c r="D209" s="29">
        <f t="shared" si="8"/>
        <v>26.22488165534673</v>
      </c>
    </row>
    <row r="210" spans="1:4" ht="15.75">
      <c r="A210" s="13" t="s">
        <v>47</v>
      </c>
      <c r="B210" s="52">
        <f>SUM(B211:B214)</f>
        <v>10168196.093</v>
      </c>
      <c r="C210" s="52">
        <f>SUM(C211:C214)</f>
        <v>12500299.067</v>
      </c>
      <c r="D210" s="28">
        <f t="shared" si="8"/>
        <v>22.935267501434865</v>
      </c>
    </row>
    <row r="211" spans="1:4" ht="15">
      <c r="A211" s="12" t="s">
        <v>51</v>
      </c>
      <c r="B211" s="46">
        <f>Plan1!B115</f>
        <v>376851.379</v>
      </c>
      <c r="C211" s="46">
        <f>Plan1!C115</f>
        <v>346763.055</v>
      </c>
      <c r="D211" s="32">
        <f t="shared" si="8"/>
        <v>-7.984135305499307</v>
      </c>
    </row>
    <row r="212" spans="1:4" ht="15">
      <c r="A212" s="12" t="s">
        <v>52</v>
      </c>
      <c r="B212" s="46">
        <f>Plan1!B116</f>
        <v>285448.086</v>
      </c>
      <c r="C212" s="46">
        <f>Plan1!C116</f>
        <v>305021.543</v>
      </c>
      <c r="D212" s="32">
        <f t="shared" si="8"/>
        <v>6.85709870200355</v>
      </c>
    </row>
    <row r="213" spans="1:4" ht="15">
      <c r="A213" s="12" t="s">
        <v>53</v>
      </c>
      <c r="B213" s="46">
        <f>Plan1!B117</f>
        <v>9504055.934</v>
      </c>
      <c r="C213" s="46">
        <f>Plan1!C117</f>
        <v>11846731.05</v>
      </c>
      <c r="D213" s="32">
        <f t="shared" si="8"/>
        <v>24.649214317218693</v>
      </c>
    </row>
    <row r="214" spans="1:4" ht="15.75" thickBot="1">
      <c r="A214" s="14" t="s">
        <v>77</v>
      </c>
      <c r="B214" s="45">
        <f>Plan1!B118+Plan1!B119+Plan1!B120</f>
        <v>1840.694</v>
      </c>
      <c r="C214" s="45">
        <f>Plan1!C118+Plan1!C119+Plan1!C120</f>
        <v>1783.419</v>
      </c>
      <c r="D214" s="27">
        <f t="shared" si="8"/>
        <v>-3.111598125489623</v>
      </c>
    </row>
    <row r="215" ht="18">
      <c r="A215" s="2" t="s">
        <v>81</v>
      </c>
    </row>
    <row r="216" ht="18">
      <c r="A216" s="2" t="s">
        <v>80</v>
      </c>
    </row>
    <row r="218" ht="15">
      <c r="A218" s="2" t="s">
        <v>78</v>
      </c>
    </row>
  </sheetData>
  <mergeCells count="6">
    <mergeCell ref="B186:C186"/>
    <mergeCell ref="B36:C36"/>
    <mergeCell ref="B2:C2"/>
    <mergeCell ref="B73:C73"/>
    <mergeCell ref="B115:C115"/>
    <mergeCell ref="B149:C149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0" r:id="rId1"/>
  <headerFooter alignWithMargins="0">
    <oddFooter>&amp;R pág. &amp;P</oddFooter>
  </headerFooter>
  <rowBreaks count="5" manualBreakCount="5">
    <brk id="34" max="255" man="1"/>
    <brk id="71" max="255" man="1"/>
    <brk id="113" max="255" man="1"/>
    <brk id="147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Alberto</cp:lastModifiedBy>
  <cp:lastPrinted>2008-03-06T14:47:14Z</cp:lastPrinted>
  <dcterms:created xsi:type="dcterms:W3CDTF">2000-09-12T08:55:51Z</dcterms:created>
  <dcterms:modified xsi:type="dcterms:W3CDTF">2008-03-06T14:47:16Z</dcterms:modified>
  <cp:category/>
  <cp:version/>
  <cp:contentType/>
  <cp:contentStatus/>
</cp:coreProperties>
</file>